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1" activeTab="4"/>
  </bookViews>
  <sheets>
    <sheet name="template" sheetId="1" state="veryHidden" r:id="rId1"/>
    <sheet name="Voorblad_J1" sheetId="2" r:id="rId2"/>
    <sheet name="J1 geconsolideerd" sheetId="3" r:id="rId3"/>
    <sheet name="Voorblad_J2" sheetId="4" r:id="rId4"/>
    <sheet name="J2 geconsolideerd" sheetId="5" r:id="rId5"/>
    <sheet name="Voorblad_J3" sheetId="6" r:id="rId6"/>
    <sheet name="J3 geconsolideerd" sheetId="7" r:id="rId7"/>
    <sheet name="Voorblad_J4" sheetId="8" r:id="rId8"/>
    <sheet name="J4 geconsolideerd" sheetId="9" r:id="rId9"/>
    <sheet name="Voorblad_J5" sheetId="10" r:id="rId10"/>
    <sheet name="J5 geconsolideerd" sheetId="11" r:id="rId11"/>
    <sheet name="Voorblad_T1" sheetId="12" r:id="rId12"/>
    <sheet name="T1 geconsolideerd" sheetId="13" r:id="rId13"/>
    <sheet name="Voorblad_T2" sheetId="14" r:id="rId14"/>
    <sheet name="T2 geconsolideerd" sheetId="15" r:id="rId15"/>
    <sheet name="Voorblad_T3" sheetId="16" r:id="rId16"/>
    <sheet name="Voorblad_T4" sheetId="17" r:id="rId17"/>
    <sheet name="T4 geconsolideerd" sheetId="18" r:id="rId18"/>
    <sheet name="Voorblad_T5" sheetId="19" r:id="rId19"/>
    <sheet name="T5 geconsolideerd" sheetId="20" r:id="rId20"/>
  </sheets>
  <definedNames>
    <definedName name="_xlnm.Print_Titles" localSheetId="2">'J1 geconsolideerd'!$A:$A,'J1 geconsolideerd'!$1:$4</definedName>
    <definedName name="_xlnm.Print_Titles" localSheetId="4">'J2 geconsolideerd'!$A:$B,'J2 geconsolideerd'!$1:$3</definedName>
    <definedName name="_xlnm.Print_Titles" localSheetId="6">'J3 geconsolideerd'!$A:$A,'J3 geconsolideerd'!$1:$3</definedName>
    <definedName name="_xlnm.Print_Titles" localSheetId="8">'J4 geconsolideerd'!$A:$B,'J4 geconsolideerd'!$1:$3</definedName>
    <definedName name="_xlnm.Print_Titles" localSheetId="10">'J5 geconsolideerd'!$A:$B,'J5 geconsolideerd'!$1:$3</definedName>
    <definedName name="_xlnm.Print_Titles" localSheetId="12">'T1 geconsolideerd'!$A:$A,'T1 geconsolideerd'!$1:$4</definedName>
    <definedName name="_xlnm.Print_Titles" localSheetId="14">'T2 geconsolideerd'!$A:$B,'T2 geconsolideerd'!$1:$3</definedName>
    <definedName name="_xlnm.Print_Titles" localSheetId="17">'T4 geconsolideerd'!$A:$B,'T4 geconsolideerd'!$1:$3</definedName>
  </definedNames>
  <calcPr fullCalcOnLoad="1"/>
</workbook>
</file>

<file path=xl/sharedStrings.xml><?xml version="1.0" encoding="utf-8"?>
<sst xmlns="http://schemas.openxmlformats.org/spreadsheetml/2006/main" count="763" uniqueCount="349">
  <si>
    <t>HOOGSTRATEN</t>
  </si>
  <si>
    <t>JAAK AERTSLAAN 7</t>
  </si>
  <si>
    <t>KBO: 0207888816</t>
  </si>
  <si>
    <t>NIS-code 13014</t>
  </si>
  <si>
    <t>Algemeen directeur : J. VERSCHUEREN</t>
  </si>
  <si>
    <t>Financieel directeur : P. VERHEYDEN</t>
  </si>
  <si>
    <t>J1 : Doelstellingenrekening</t>
  </si>
  <si>
    <t>Jaarrekening</t>
  </si>
  <si>
    <t>Afdrukdatum : 24/03/2023</t>
  </si>
  <si>
    <t>Volgnummer Budgettaire boekhouding : 88822</t>
  </si>
  <si>
    <t>Volgnummer Algemene boekhouding : 28739</t>
  </si>
  <si>
    <t>J1: Doelstellingenrekening</t>
  </si>
  <si>
    <t>Meerjarenplan</t>
  </si>
  <si>
    <t>Prioritaire beleidsdoelstelling 1/1. INCLUSIEVE EN DUURZAME STADSONTWIKKELING</t>
  </si>
  <si>
    <t xml:space="preserve">   Exploitatie</t>
  </si>
  <si>
    <t xml:space="preserve">      Uitgaven</t>
  </si>
  <si>
    <t xml:space="preserve">      Ontvangsten</t>
  </si>
  <si>
    <t xml:space="preserve">      Saldo</t>
  </si>
  <si>
    <t xml:space="preserve">   Investeringen</t>
  </si>
  <si>
    <t xml:space="preserve">   Financiering</t>
  </si>
  <si>
    <t>Prioritaire beleidsdoelstelling 1/3. IN HOOGSTRATEN KUNNEN WE ONS DUURZAAM VERPLAATSEN</t>
  </si>
  <si>
    <t>Prioritaire beleidsdoelstelling 2/3. KWALITEITSVOLLE KINDEROPVANG EN LEVENSLANG ONDERWIJS</t>
  </si>
  <si>
    <t>Prioritaire beleidsdoelstelling 2/5. IEDEREEN KRIJGT KANSEN OP ZELFONTPLOOIING EN -EXPRESSIE</t>
  </si>
  <si>
    <t>Prioritaire beleidsdoelstelling 3/2. BESTRIJDEN VAN DE KLIMAATVERANDERING EN HAAR IMPACT</t>
  </si>
  <si>
    <t>Prioritaire beleidsdoelstelling 4/1. HOOGSTRATEN ZET IN OP DUURZAME ENERGIE</t>
  </si>
  <si>
    <t>Niet-prioritaire beleidsdoelstellingen</t>
  </si>
  <si>
    <t>Verrichtingen zonder beleidsdoelstellingen</t>
  </si>
  <si>
    <t>Totalen</t>
  </si>
  <si>
    <t>J2 : Staat van het financieel evenwicht</t>
  </si>
  <si>
    <t>J2: Staat van het financieel evenwicht</t>
  </si>
  <si>
    <t>Budgettair resultaat</t>
  </si>
  <si>
    <t>I. Exploitatiesaldo</t>
  </si>
  <si>
    <t>(a-b)</t>
  </si>
  <si>
    <t xml:space="preserve">   a. Ontvangsten</t>
  </si>
  <si>
    <t xml:space="preserve">   b. Uitgaven</t>
  </si>
  <si>
    <t>II. Investeringssaldo</t>
  </si>
  <si>
    <t>III. Saldo exploitatie en investeringen</t>
  </si>
  <si>
    <t>(I+II)</t>
  </si>
  <si>
    <t>IV. Financieringssaldo</t>
  </si>
  <si>
    <t>V. Budgettair resultaat van het boekjaar</t>
  </si>
  <si>
    <t>(III+IV)</t>
  </si>
  <si>
    <t>VI. Gecumuleerd budgettair resultaat vorig boekjaar</t>
  </si>
  <si>
    <t>VII. Gecumuleerd budgettair resultaat</t>
  </si>
  <si>
    <t>(V+VI)</t>
  </si>
  <si>
    <t>VIII. Onbeschikbare gelden</t>
  </si>
  <si>
    <t>IX. Beschikbaar budgettair resultaat</t>
  </si>
  <si>
    <t>(VII-VIII)</t>
  </si>
  <si>
    <t>Autofinancieringsmarge</t>
  </si>
  <si>
    <t>II. Netto periodieke aflossingen</t>
  </si>
  <si>
    <t xml:space="preserve">   a. Periodieke aflossingen conform de verbintenissen</t>
  </si>
  <si>
    <t xml:space="preserve">   b. Periodieke terugvordering leningen</t>
  </si>
  <si>
    <t>III. Autofinancieringsmarge</t>
  </si>
  <si>
    <t>(I-II)</t>
  </si>
  <si>
    <t>Gecorrigeerde autofinancieringsmarge</t>
  </si>
  <si>
    <t>I. Autofinancieringsmarge</t>
  </si>
  <si>
    <t>II. Correctie op de periodieke aflossingen</t>
  </si>
  <si>
    <t xml:space="preserve">   b. Aangewezen aflossingen o.b.v. de financiële schulden</t>
  </si>
  <si>
    <t>III. Gecorrigeerde autofinancieringsmarge</t>
  </si>
  <si>
    <t>J3 : Kredietrealisatie</t>
  </si>
  <si>
    <t>J3: Kredietrealisatie</t>
  </si>
  <si>
    <t>Uitgaven</t>
  </si>
  <si>
    <t>Ontvangsten</t>
  </si>
  <si>
    <t>Eindkredieten</t>
  </si>
  <si>
    <t>Initiële kredieten</t>
  </si>
  <si>
    <t>Kredieten OCMW HOOGSTRATEN</t>
  </si>
  <si>
    <t xml:space="preserve">  Exploitatie</t>
  </si>
  <si>
    <t xml:space="preserve">  Investeringen</t>
  </si>
  <si>
    <t xml:space="preserve">  Financiering</t>
  </si>
  <si>
    <t xml:space="preserve">      Leningen en leasings</t>
  </si>
  <si>
    <t xml:space="preserve">      Toegestane leningen en betalingsuitstel</t>
  </si>
  <si>
    <t xml:space="preserve">      Overige financieringstransacties</t>
  </si>
  <si>
    <t>J4 : Balans</t>
  </si>
  <si>
    <t>J4: Balans</t>
  </si>
  <si>
    <t>ACTIVA</t>
  </si>
  <si>
    <t>I. Vlottende activa</t>
  </si>
  <si>
    <t xml:space="preserve">   A. Liquide middelen en geldbeleggingen</t>
  </si>
  <si>
    <t xml:space="preserve">   B. Vorderingen op korte termijn</t>
  </si>
  <si>
    <t xml:space="preserve">      1. Vorderingen uit ruiltransacties</t>
  </si>
  <si>
    <t xml:space="preserve">      2. Vorderingen uit niet-ruiltransacties</t>
  </si>
  <si>
    <t xml:space="preserve">   C. Voorraden en bestellingen in uitvoering</t>
  </si>
  <si>
    <t xml:space="preserve">   D. Overlopende rekeningen van het actief</t>
  </si>
  <si>
    <t xml:space="preserve">   E. Vorderingen op lange termijn die binnen het jaar vervallen</t>
  </si>
  <si>
    <t>II. Vaste activa</t>
  </si>
  <si>
    <t xml:space="preserve">   A. Vorderingen op lange termijn</t>
  </si>
  <si>
    <t xml:space="preserve">   B. Financiële vaste activa</t>
  </si>
  <si>
    <t xml:space="preserve">      1. Extern verzelfstandigde agentschappen</t>
  </si>
  <si>
    <t xml:space="preserve">      2. Intergemeentelijke samenwerkingsverbanden en soortgelijke entiteiten</t>
  </si>
  <si>
    <t xml:space="preserve">      3. OCMW-verenigingen</t>
  </si>
  <si>
    <t xml:space="preserve">      4. Andere financiële vaste activa</t>
  </si>
  <si>
    <t xml:space="preserve">   C. Materiële vaste activa</t>
  </si>
  <si>
    <t xml:space="preserve">      1. Gemeenschapsgoederen</t>
  </si>
  <si>
    <t xml:space="preserve">         a. Terreinen en gebouwen</t>
  </si>
  <si>
    <t xml:space="preserve">         b. Wegen en andere infrastructuur</t>
  </si>
  <si>
    <t xml:space="preserve">         c. Installaties, machines en uitrusting</t>
  </si>
  <si>
    <t xml:space="preserve">         d. Meubilair, kantooruitrusting en rollend materieel</t>
  </si>
  <si>
    <t xml:space="preserve">         e. Leasing en soortgelijke rechten</t>
  </si>
  <si>
    <t xml:space="preserve">         f. Erfgoed</t>
  </si>
  <si>
    <t xml:space="preserve">      2. Bedrijfsmatige materiële vaste activa</t>
  </si>
  <si>
    <t xml:space="preserve">         b. Installaties, machines en uitrusting</t>
  </si>
  <si>
    <t xml:space="preserve">         c. Meubilair, kantooruitrusting en rollend materieel</t>
  </si>
  <si>
    <t xml:space="preserve">         d. Leasing en soortgelijke rechten</t>
  </si>
  <si>
    <t xml:space="preserve">      3. Andere materiële vaste activa</t>
  </si>
  <si>
    <t xml:space="preserve">         b. Roerende goederen</t>
  </si>
  <si>
    <t xml:space="preserve">   D. Immateriële vaste activa</t>
  </si>
  <si>
    <t>PASSIVA</t>
  </si>
  <si>
    <t>I. Schulden</t>
  </si>
  <si>
    <t xml:space="preserve">   A. Schulden op korte termijn</t>
  </si>
  <si>
    <t xml:space="preserve">      1. Schulden uit ruiltransacties</t>
  </si>
  <si>
    <t xml:space="preserve">         a. Voorzieningen voor risico's en kosten</t>
  </si>
  <si>
    <t xml:space="preserve">         b. Financiële schulden</t>
  </si>
  <si>
    <t xml:space="preserve">         c. Niet-financiële schulden uit ruiltransacties</t>
  </si>
  <si>
    <t xml:space="preserve">      2. Schulden uit niet-ruiltransacties</t>
  </si>
  <si>
    <t xml:space="preserve">      3. Overlopende rekeningen van het passief</t>
  </si>
  <si>
    <t xml:space="preserve">      4. Schulden op lange termijn die binnen het jaar vervallen</t>
  </si>
  <si>
    <t xml:space="preserve">   B. Schulden op lange termijn</t>
  </si>
  <si>
    <t xml:space="preserve">            1. Pensioenen en soortgelijke verplichtingen</t>
  </si>
  <si>
    <t xml:space="preserve">            2. Andere risico's en kosten</t>
  </si>
  <si>
    <t>II. Nettoactief</t>
  </si>
  <si>
    <t xml:space="preserve">   A. Kapitaalsubsidies en schenkingen</t>
  </si>
  <si>
    <t xml:space="preserve">   B. Gecumuleerd overschot of tekort</t>
  </si>
  <si>
    <t xml:space="preserve">   C. Herwaarderingsreservers</t>
  </si>
  <si>
    <t xml:space="preserve">   D. Overig nettoactief</t>
  </si>
  <si>
    <t>J5 : Staat van opbrengsten en kosten</t>
  </si>
  <si>
    <t>J5: Staat van opbrengsten en kosten</t>
  </si>
  <si>
    <t>I. Kosten</t>
  </si>
  <si>
    <t xml:space="preserve">   A. Operationele kosten</t>
  </si>
  <si>
    <t xml:space="preserve">      1. Goederen en diensten</t>
  </si>
  <si>
    <t xml:space="preserve">      2. Bezoldigingen, sociale lasten en pensioenen</t>
  </si>
  <si>
    <t xml:space="preserve">      3. Afschrijvingen, waardeverminderingen en voorzieningen</t>
  </si>
  <si>
    <t xml:space="preserve">      4. Individuele hulpverlening door het O.C.M.W.</t>
  </si>
  <si>
    <t xml:space="preserve">      5. Toegestane werkingssubsidies</t>
  </si>
  <si>
    <t xml:space="preserve">      6. Toegestane Investeringssubsidies</t>
  </si>
  <si>
    <t xml:space="preserve">      7. Minderwaarden bij de realisatie van vaste activa</t>
  </si>
  <si>
    <t xml:space="preserve">      8. Andere operationele kosten</t>
  </si>
  <si>
    <t xml:space="preserve">   B. Financiële kosten</t>
  </si>
  <si>
    <t>II. Opbrengsten</t>
  </si>
  <si>
    <t xml:space="preserve">   A. Operationele opbrengsten</t>
  </si>
  <si>
    <t xml:space="preserve">      1. Opbrengsten uit de werking</t>
  </si>
  <si>
    <t xml:space="preserve">      2. Fiscale opbrengsten en boetes</t>
  </si>
  <si>
    <t xml:space="preserve">      3. Werkingssubsidies</t>
  </si>
  <si>
    <t xml:space="preserve">         a. Algemene werkingssubsidies</t>
  </si>
  <si>
    <t xml:space="preserve">         b. Specifieke werkingssubsidies</t>
  </si>
  <si>
    <t xml:space="preserve">      4. Recuperatie individuele hulpverlening</t>
  </si>
  <si>
    <t xml:space="preserve">      5. Meerwaarden bij de realisatie van vaste activa</t>
  </si>
  <si>
    <t xml:space="preserve">      6. Andere operationele opbrengsten</t>
  </si>
  <si>
    <t xml:space="preserve">   B. Financiële opbrengsten</t>
  </si>
  <si>
    <t>III. Overschot of tekort van het boekjaar</t>
  </si>
  <si>
    <t xml:space="preserve">   A. Operationele overschot of tekort</t>
  </si>
  <si>
    <t xml:space="preserve">   B. Financieel overschot of tekort</t>
  </si>
  <si>
    <t>IV. Verwerking van het overschot of tekort van het boekjaar</t>
  </si>
  <si>
    <t xml:space="preserve">   A. Rechthebbenden uit het overschot van het boekjaar</t>
  </si>
  <si>
    <t xml:space="preserve">   B. Tussenkomst door derden in het tekort van het boekjaar</t>
  </si>
  <si>
    <t xml:space="preserve">   C. Over te dragen overschot of tekort van het boekjaar</t>
  </si>
  <si>
    <t>T1 : Ontvangsten en uitgaven naar functionele aard</t>
  </si>
  <si>
    <t>Schema T1: Ontvangsten en uitgaven naar functionele aard</t>
  </si>
  <si>
    <t>Rek 2020</t>
  </si>
  <si>
    <t>Rek 2021</t>
  </si>
  <si>
    <t>Rek 2022</t>
  </si>
  <si>
    <t>Mjp 2022</t>
  </si>
  <si>
    <t>Mjp 2023</t>
  </si>
  <si>
    <t>Mjp 2024</t>
  </si>
  <si>
    <t>Mjp 2025</t>
  </si>
  <si>
    <t>ALGEMENE FINANCIERING</t>
  </si>
  <si>
    <t>Algemene dienstverlening</t>
  </si>
  <si>
    <t>Omgeving</t>
  </si>
  <si>
    <t>Burger, leren en welzijn</t>
  </si>
  <si>
    <t>Vrije tijd</t>
  </si>
  <si>
    <t>Zorg en opvang</t>
  </si>
  <si>
    <t>T2 : Ontvangsten en uitgaven naar economische aard</t>
  </si>
  <si>
    <t>Schema T2:Ontvangsten en uitgaven naar economische aard</t>
  </si>
  <si>
    <t>I. Exploitatieuitgaven</t>
  </si>
  <si>
    <t>A. Operationele uitgaven</t>
  </si>
  <si>
    <t xml:space="preserve">   1. Goederen en diensten</t>
  </si>
  <si>
    <t xml:space="preserve">   2. Bezoldigingen, sociale lasten en pensioenen</t>
  </si>
  <si>
    <t xml:space="preserve">      a. Politiek personeel</t>
  </si>
  <si>
    <t xml:space="preserve">      b. Vastbenoemd niet-onderwijzend personeel</t>
  </si>
  <si>
    <t xml:space="preserve">      c. Niet-vastbenoemd niet-onderwijzend personeel</t>
  </si>
  <si>
    <t xml:space="preserve">      d. Onderwijzend personeel ten laste van het bestuur</t>
  </si>
  <si>
    <t xml:space="preserve">      e. Onderwijzend personeel ten laste van andere overheden</t>
  </si>
  <si>
    <t xml:space="preserve">      f. Andere personeelskosten</t>
  </si>
  <si>
    <t xml:space="preserve">      g. Pensioenen</t>
  </si>
  <si>
    <t xml:space="preserve">   3. Individuele hulpverlening door het OCMW</t>
  </si>
  <si>
    <t xml:space="preserve">   4. Toegestane werkingssubsidies</t>
  </si>
  <si>
    <t xml:space="preserve">      - aan de districten</t>
  </si>
  <si>
    <t xml:space="preserve">      - aan de eigen autonome provinciebedrijven (APB)</t>
  </si>
  <si>
    <t xml:space="preserve">      - aan de eigen autonome gemeentebedrijven (AGB)</t>
  </si>
  <si>
    <t xml:space="preserve">      - aan welzijnsverenigingen</t>
  </si>
  <si>
    <t xml:space="preserve">      - aan andere OCMW-verenigingen</t>
  </si>
  <si>
    <t xml:space="preserve">      - aan de politiezone</t>
  </si>
  <si>
    <t xml:space="preserve">      - aan de hulpverleningszone</t>
  </si>
  <si>
    <t xml:space="preserve">      - aan intergemeentelijke samenwerkingsverbanden (IGS)</t>
  </si>
  <si>
    <t xml:space="preserve">      - aan besturen van de eredienst</t>
  </si>
  <si>
    <t xml:space="preserve">      - aan niet-confessionele levensbeschouwelijke gemeenschappen</t>
  </si>
  <si>
    <t xml:space="preserve">      - aan andere begunstigden</t>
  </si>
  <si>
    <t xml:space="preserve">   5. Andere operationele uitgaven</t>
  </si>
  <si>
    <t>B. Financiële uitgaven</t>
  </si>
  <si>
    <t xml:space="preserve">   1. Rente, commissies en kosten verbonden aan schulden</t>
  </si>
  <si>
    <t xml:space="preserve">      - aan financiële instellingen</t>
  </si>
  <si>
    <t xml:space="preserve">      - aan andere entiteiten</t>
  </si>
  <si>
    <t xml:space="preserve">   2. Andere financiële uitgaven</t>
  </si>
  <si>
    <t>C. Rechthebbenden uit het overschot van het boekjaar</t>
  </si>
  <si>
    <t>II. Exploitatieontvangsten</t>
  </si>
  <si>
    <t>A. Operationele ontvangsten</t>
  </si>
  <si>
    <t xml:space="preserve">   1. Ontvangsten uit de werking</t>
  </si>
  <si>
    <t xml:space="preserve">   2. Fiscale ontvangsten en boetes</t>
  </si>
  <si>
    <t xml:space="preserve">      a. Aanvullende belastingen</t>
  </si>
  <si>
    <t xml:space="preserve">         - Opcentiemen op de onroerende voorheffing</t>
  </si>
  <si>
    <t xml:space="preserve">         - Aanvullende belasting op de personenbelasting</t>
  </si>
  <si>
    <t xml:space="preserve">         - Andere aanvullende belastingen</t>
  </si>
  <si>
    <t xml:space="preserve">      b. Andere belastingen en boetes</t>
  </si>
  <si>
    <t xml:space="preserve">   3. Werkingssubsidies</t>
  </si>
  <si>
    <t xml:space="preserve">      a. Algemene werkingssubsidies</t>
  </si>
  <si>
    <t xml:space="preserve">         - Gemeentefonds</t>
  </si>
  <si>
    <t xml:space="preserve">         - Andere algemene werkingssubsidies</t>
  </si>
  <si>
    <t xml:space="preserve">            - van de federale overheid</t>
  </si>
  <si>
    <t xml:space="preserve">            - van de Vlaamse overheid</t>
  </si>
  <si>
    <t xml:space="preserve">            - van de provincie</t>
  </si>
  <si>
    <t xml:space="preserve">            - van de gemeente</t>
  </si>
  <si>
    <t xml:space="preserve">            - van het OCMW</t>
  </si>
  <si>
    <t xml:space="preserve">            - van andere entiteiten</t>
  </si>
  <si>
    <t xml:space="preserve">      b. Specifieke werkingssubsidies</t>
  </si>
  <si>
    <t xml:space="preserve">   4. Recuperatie individuele hulpverlening</t>
  </si>
  <si>
    <t xml:space="preserve">   5. Andere operationele ontvangsten</t>
  </si>
  <si>
    <t>B. Financiële ontvangsten</t>
  </si>
  <si>
    <t>C. Tussenkomst door derden in het tekort van het boekjaar</t>
  </si>
  <si>
    <t>III. Exploitatiesaldo</t>
  </si>
  <si>
    <t>I. Investeringsuitgaven</t>
  </si>
  <si>
    <t>A. Investeringen in financiële vaste activa</t>
  </si>
  <si>
    <t xml:space="preserve">   1. Extern verzelfstandigde agentschappen</t>
  </si>
  <si>
    <t xml:space="preserve">   2. Intergemeentelijke samenwerkingsverbanden en soortgelijke entiteiten</t>
  </si>
  <si>
    <t xml:space="preserve">   3. OCMW-verenigingen</t>
  </si>
  <si>
    <t xml:space="preserve">   4. Andere financiële vaste activa</t>
  </si>
  <si>
    <t>B. Investeringen in materiële vaste activa</t>
  </si>
  <si>
    <t xml:space="preserve">   1. Gemeenschapsgoederen en bedrijfsmatige materiële vaste activa</t>
  </si>
  <si>
    <t xml:space="preserve">      a. Terreinen en gebouwen</t>
  </si>
  <si>
    <t xml:space="preserve">      b. Wegen en andere infrastructuur</t>
  </si>
  <si>
    <t xml:space="preserve">      c. Roerende goederen</t>
  </si>
  <si>
    <t xml:space="preserve">      d. Leasing en soortgelijke rechten</t>
  </si>
  <si>
    <t xml:space="preserve">      e. Erfgoed</t>
  </si>
  <si>
    <t xml:space="preserve">   2. Andere materiële vaste activa</t>
  </si>
  <si>
    <t xml:space="preserve">      a. Onroerende goederen</t>
  </si>
  <si>
    <t xml:space="preserve">      b. Roerende goederen</t>
  </si>
  <si>
    <t>C. Investeringen in immateriële vaste activa</t>
  </si>
  <si>
    <t>D. Toegestane investeringssubsidies</t>
  </si>
  <si>
    <t xml:space="preserve">         - aan de districten</t>
  </si>
  <si>
    <t xml:space="preserve">         - aan autonome provinciebedrijven (APB)</t>
  </si>
  <si>
    <t xml:space="preserve">         - aan autonome gemeentebedrijven (AGB)</t>
  </si>
  <si>
    <t xml:space="preserve">         - aan welzijnsverenigingen</t>
  </si>
  <si>
    <t xml:space="preserve">         - aan andere OCMW-verenigingen</t>
  </si>
  <si>
    <t xml:space="preserve">         - aan de politiezone</t>
  </si>
  <si>
    <t xml:space="preserve">         - aan de hulpverleningszone</t>
  </si>
  <si>
    <t xml:space="preserve">         - aan intergemeentelijke samenwerkingsverbanden</t>
  </si>
  <si>
    <t xml:space="preserve">         - aan niet-confessionele levensbeschouwelijke gemeenschappen</t>
  </si>
  <si>
    <t xml:space="preserve">         - aan besturen van de eredienst</t>
  </si>
  <si>
    <t xml:space="preserve">         - aan andere begunstigden</t>
  </si>
  <si>
    <t>II. Investeringsontvangsten</t>
  </si>
  <si>
    <t>A. Verkoop van financiële vaste activa</t>
  </si>
  <si>
    <t>B. Verkoop van materiële vaste activa</t>
  </si>
  <si>
    <t xml:space="preserve">   1. Gemeenschapsgoedereren en bedrijfsmatige materiële vaste activa</t>
  </si>
  <si>
    <t>D. Investeringssubsidies en -schenkingen</t>
  </si>
  <si>
    <t xml:space="preserve">         - van de federale overheid</t>
  </si>
  <si>
    <t xml:space="preserve">         - van de Vlaamse overheid</t>
  </si>
  <si>
    <t xml:space="preserve">         - van de provincie</t>
  </si>
  <si>
    <t xml:space="preserve">         - van de gemeente</t>
  </si>
  <si>
    <t xml:space="preserve">         - van het OCMW</t>
  </si>
  <si>
    <t xml:space="preserve">         - van andere entiteiten</t>
  </si>
  <si>
    <t>III. Investeringssaldo</t>
  </si>
  <si>
    <t>Saldo exploitatie en investeringen</t>
  </si>
  <si>
    <t>I. Financieringsuitgaven</t>
  </si>
  <si>
    <t>A. Vereffening van financiële schulden</t>
  </si>
  <si>
    <t xml:space="preserve">   1. Periodieke aflossingen van opgenome leningen en leasings</t>
  </si>
  <si>
    <t xml:space="preserve">   2. Niet-periodieke aflossingen van opgenome leningen en leasings</t>
  </si>
  <si>
    <t>B. Vereffening van niet-financiële schulden</t>
  </si>
  <si>
    <t>C. Toegestane leningen en betalingsuitstel</t>
  </si>
  <si>
    <t xml:space="preserve">   1. Toegestane leningen</t>
  </si>
  <si>
    <t xml:space="preserve">         - aan de hulpverleningzone</t>
  </si>
  <si>
    <t xml:space="preserve">         - aan intergemeentelijke samenwerkingsverbanden (IGS)</t>
  </si>
  <si>
    <t xml:space="preserve">   2. Toegestaan betalingsuitstel</t>
  </si>
  <si>
    <t>D. Vooruitbetalingen</t>
  </si>
  <si>
    <t>E. Kapitaalsverminderingen</t>
  </si>
  <si>
    <t>II. Financieringsontvangsten</t>
  </si>
  <si>
    <t>A. Aangaan van financiële schulden</t>
  </si>
  <si>
    <t xml:space="preserve">      - opname van leningen en leasings bij financiële instellingen</t>
  </si>
  <si>
    <t xml:space="preserve">      - opname van leningen en leasings bij andere entiteiten</t>
  </si>
  <si>
    <t>B. Aangaan van niet-financiële schulden</t>
  </si>
  <si>
    <t>C. Vereffening van toegestane leningen en betalingsuitstel</t>
  </si>
  <si>
    <t xml:space="preserve">   1. Terugvordering van toegestane leningen</t>
  </si>
  <si>
    <t xml:space="preserve">      a. Periodieke terugvorderingen</t>
  </si>
  <si>
    <t xml:space="preserve">      b. Niet-periodieke terugvorderingen</t>
  </si>
  <si>
    <t xml:space="preserve">   2. Vereffening van betalingsuitstel</t>
  </si>
  <si>
    <t>D. Vereffening van vooruitbetalingen</t>
  </si>
  <si>
    <t>E. Kapitaalsvermeerderingen</t>
  </si>
  <si>
    <t>F. Bijdragen en schenkingen niet gekoppeld aan operationele activiteiten of aan de verwerving van vaste activa</t>
  </si>
  <si>
    <t>III. Financieringssaldo</t>
  </si>
  <si>
    <t>Budgettair resultaat van het boekjaar</t>
  </si>
  <si>
    <t>T3 : Investeringsproject</t>
  </si>
  <si>
    <t>T4 : Evolutie van de financiële schulden</t>
  </si>
  <si>
    <t>Schema T4: Evolutie van de financiële schulden</t>
  </si>
  <si>
    <t>Financiële schulden op 31 december</t>
  </si>
  <si>
    <t>A. Financiële schulden op lange termijn</t>
  </si>
  <si>
    <t xml:space="preserve">   1. Financiële schulden op 1 januari</t>
  </si>
  <si>
    <t xml:space="preserve">   2. Nieuwe leningen</t>
  </si>
  <si>
    <t xml:space="preserve">   3. Aflossingen</t>
  </si>
  <si>
    <t xml:space="preserve">   4. Overboekingen</t>
  </si>
  <si>
    <t xml:space="preserve">   5. Andere mutaties</t>
  </si>
  <si>
    <t>B. Financiële schulden op lange termijn die binnen het jaar vervallen</t>
  </si>
  <si>
    <t xml:space="preserve">   2. Aflossingen</t>
  </si>
  <si>
    <t xml:space="preserve">   3. Overboekingen</t>
  </si>
  <si>
    <t xml:space="preserve">   4. Andere mutaties</t>
  </si>
  <si>
    <t>C. Financiële schulden op korte termijn</t>
  </si>
  <si>
    <t>Totaal financiële schulden</t>
  </si>
  <si>
    <t>T5 : Toelichting bij de balans</t>
  </si>
  <si>
    <t>Schema T5: Toelichting bij de balans</t>
  </si>
  <si>
    <t>Mutatiestaat van de vaste activa</t>
  </si>
  <si>
    <t>Boekwaarde op 1/1</t>
  </si>
  <si>
    <t>Aankopen</t>
  </si>
  <si>
    <t>Verkopen</t>
  </si>
  <si>
    <t>Overboeking</t>
  </si>
  <si>
    <t>Herwaardering</t>
  </si>
  <si>
    <t>Afschrijving en waarde- vermindering</t>
  </si>
  <si>
    <t>Andere mutaties</t>
  </si>
  <si>
    <t>Boekwaarde op 31/12</t>
  </si>
  <si>
    <t>A. Financiële vaste activa</t>
  </si>
  <si>
    <t xml:space="preserve">   1. Extern verzelstandigde agentschappen</t>
  </si>
  <si>
    <t>B. Materiële vaste activa</t>
  </si>
  <si>
    <t xml:space="preserve">   1. Gemeenschapsgoederen</t>
  </si>
  <si>
    <t xml:space="preserve">      c. Installaties, machines en uitrusting</t>
  </si>
  <si>
    <t xml:space="preserve">      d. Meubilair, kantooruitrusting en rollend materieel</t>
  </si>
  <si>
    <t xml:space="preserve">      e. Leasing en soortgelijke rechten</t>
  </si>
  <si>
    <t xml:space="preserve">      f. Erfgoed</t>
  </si>
  <si>
    <t xml:space="preserve">   2. Bedrijfsmatige materiële vaste activa</t>
  </si>
  <si>
    <t xml:space="preserve">      b. Installaties, machines en uitrusting</t>
  </si>
  <si>
    <t xml:space="preserve">      c. Meubilair, kantooruitrusting en rollend materieel</t>
  </si>
  <si>
    <t xml:space="preserve">   3. Andere materiële vaste activa</t>
  </si>
  <si>
    <t>C. Immateriële vaste activa</t>
  </si>
  <si>
    <t>Mutatiestaat van het nettoactief</t>
  </si>
  <si>
    <t>A. Kapitaalssubsidies en schenkingen</t>
  </si>
  <si>
    <t>Toevoeging</t>
  </si>
  <si>
    <t>Verrekening</t>
  </si>
  <si>
    <t xml:space="preserve">   OCMW HOOGSTRATEN</t>
  </si>
  <si>
    <t xml:space="preserve">   Totaal</t>
  </si>
  <si>
    <t>B. Gecumuleerd overschot of tekort</t>
  </si>
  <si>
    <t>Overschot of tekort van het boekjaar</t>
  </si>
  <si>
    <t>Tussenkomst gemeente aan OCMW</t>
  </si>
  <si>
    <t>C. Herwaarderingsreserves</t>
  </si>
  <si>
    <t>Terugneming</t>
  </si>
  <si>
    <t>D. Overig nettoactief</t>
  </si>
  <si>
    <t>Wijziging kapitaal</t>
  </si>
  <si>
    <t>Totaal nettoactief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</si>
</sst>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0" fillId="0" borderId="0" xfId="0" applyFont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26" xfId="0" applyBorder="1" applyAlignment="1">
      <alignment/>
    </xf>
    <xf numFmtId="0" fontId="21" fillId="0" borderId="27" xfId="0" applyFont="1" applyBorder="1" applyAlignment="1">
      <alignment horizontal="center"/>
    </xf>
    <xf numFmtId="3" fontId="21" fillId="0" borderId="28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23" fillId="0" borderId="19" xfId="0" applyFont="1" applyBorder="1" applyAlignment="1">
      <alignment horizontal="center"/>
    </xf>
    <xf numFmtId="0" fontId="21" fillId="33" borderId="18" xfId="0" applyFont="1" applyFill="1" applyBorder="1" applyAlignment="1">
      <alignment/>
    </xf>
    <xf numFmtId="0" fontId="23" fillId="33" borderId="19" xfId="0" applyFont="1" applyFill="1" applyBorder="1" applyAlignment="1">
      <alignment horizontal="center"/>
    </xf>
    <xf numFmtId="0" fontId="21" fillId="0" borderId="13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0" fillId="0" borderId="33" xfId="0" applyBorder="1" applyAlignment="1">
      <alignment/>
    </xf>
    <xf numFmtId="0" fontId="21" fillId="0" borderId="32" xfId="0" applyFont="1" applyBorder="1" applyAlignment="1">
      <alignment/>
    </xf>
    <xf numFmtId="3" fontId="21" fillId="0" borderId="33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33" borderId="3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32" xfId="0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34" xfId="0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0" borderId="27" xfId="0" applyNumberForma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0" fontId="26" fillId="0" borderId="33" xfId="0" applyFont="1" applyBorder="1" applyAlignment="1">
      <alignment horizontal="center"/>
    </xf>
    <xf numFmtId="0" fontId="24" fillId="0" borderId="33" xfId="0" applyFont="1" applyBorder="1" applyAlignment="1">
      <alignment/>
    </xf>
    <xf numFmtId="0" fontId="27" fillId="0" borderId="33" xfId="0" applyFont="1" applyBorder="1" applyAlignment="1">
      <alignment/>
    </xf>
    <xf numFmtId="3" fontId="26" fillId="0" borderId="33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3" fontId="27" fillId="0" borderId="33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3" fontId="25" fillId="0" borderId="29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3" fontId="25" fillId="0" borderId="31" xfId="0" applyNumberFormat="1" applyFont="1" applyBorder="1" applyAlignment="1">
      <alignment/>
    </xf>
    <xf numFmtId="0" fontId="21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3" fontId="21" fillId="0" borderId="29" xfId="0" applyNumberFormat="1" applyFont="1" applyBorder="1" applyAlignment="1">
      <alignment vertical="top" wrapText="1"/>
    </xf>
    <xf numFmtId="0" fontId="21" fillId="0" borderId="35" xfId="0" applyFont="1" applyBorder="1" applyAlignment="1">
      <alignment/>
    </xf>
    <xf numFmtId="0" fontId="0" fillId="0" borderId="35" xfId="0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22" fillId="0" borderId="27" xfId="0" applyFont="1" applyBorder="1" applyAlignment="1">
      <alignment vertical="center"/>
    </xf>
    <xf numFmtId="0" fontId="22" fillId="0" borderId="27" xfId="0" applyFont="1" applyBorder="1" applyAlignment="1">
      <alignment horizontal="center" vertical="center" wrapText="1"/>
    </xf>
    <xf numFmtId="3" fontId="22" fillId="0" borderId="28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2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3" fontId="23" fillId="0" borderId="33" xfId="0" applyNumberFormat="1" applyFont="1" applyBorder="1" applyAlignment="1">
      <alignment wrapText="1"/>
    </xf>
    <xf numFmtId="3" fontId="23" fillId="0" borderId="33" xfId="0" applyNumberFormat="1" applyFont="1" applyBorder="1" applyAlignment="1">
      <alignment/>
    </xf>
    <xf numFmtId="3" fontId="23" fillId="0" borderId="32" xfId="0" applyNumberFormat="1" applyFont="1" applyBorder="1" applyAlignment="1">
      <alignment/>
    </xf>
    <xf numFmtId="3" fontId="22" fillId="0" borderId="33" xfId="0" applyNumberFormat="1" applyFont="1" applyBorder="1" applyAlignment="1">
      <alignment vertical="center"/>
    </xf>
    <xf numFmtId="3" fontId="23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5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3</v>
      </c>
    </row>
    <row r="11" ht="12.75">
      <c r="A11" t="s">
        <v>4</v>
      </c>
    </row>
    <row r="12" ht="12.75">
      <c r="A12" t="s">
        <v>5</v>
      </c>
    </row>
    <row r="17" spans="1:3" ht="12.75">
      <c r="A17" s="1"/>
      <c r="B17" s="2"/>
      <c r="C17" s="3"/>
    </row>
    <row r="18" spans="1:3" ht="12.75">
      <c r="A18" s="4"/>
      <c r="B18" s="5"/>
      <c r="C18" s="6"/>
    </row>
    <row r="19" spans="1:3" ht="45" customHeight="1">
      <c r="A19" s="7" t="s">
        <v>122</v>
      </c>
      <c r="B19" s="8"/>
      <c r="C19" s="9"/>
    </row>
    <row r="20" spans="1:3" ht="12.75">
      <c r="A20" s="4"/>
      <c r="B20" s="5"/>
      <c r="C20" s="6"/>
    </row>
    <row r="21" spans="1:3" ht="15">
      <c r="A21" s="10" t="s">
        <v>7</v>
      </c>
      <c r="B21" s="11"/>
      <c r="C21" s="12"/>
    </row>
    <row r="22" spans="1:3" ht="12.75">
      <c r="A22" s="4"/>
      <c r="B22" s="5"/>
      <c r="C22" s="6"/>
    </row>
    <row r="23" spans="1:3" ht="12.75">
      <c r="A23" s="13"/>
      <c r="B23" s="14"/>
      <c r="C23" s="15"/>
    </row>
    <row r="30" ht="12.75">
      <c r="A30" t="s">
        <v>8</v>
      </c>
    </row>
    <row r="31" ht="12.75">
      <c r="A31" t="s">
        <v>9</v>
      </c>
    </row>
    <row r="32" ht="12.75">
      <c r="A32" t="s">
        <v>10</v>
      </c>
    </row>
  </sheetData>
  <sheetProtection/>
  <mergeCells count="2">
    <mergeCell ref="A19:C19"/>
    <mergeCell ref="A21:C21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7109375" style="0" customWidth="1"/>
    <col min="2" max="3" width="17.7109375" style="0" customWidth="1"/>
  </cols>
  <sheetData>
    <row r="1" ht="12.75">
      <c r="A1" t="s">
        <v>0</v>
      </c>
    </row>
    <row r="2" spans="1:3" ht="15">
      <c r="A2" s="16" t="s">
        <v>123</v>
      </c>
      <c r="B2" s="16"/>
      <c r="C2" s="16"/>
    </row>
    <row r="4" spans="1:3" ht="12.75">
      <c r="A4" s="44"/>
      <c r="B4" s="44">
        <v>2022</v>
      </c>
      <c r="C4" s="41">
        <v>2021</v>
      </c>
    </row>
    <row r="5" spans="1:3" ht="12.75">
      <c r="A5" s="43"/>
      <c r="B5" s="46"/>
      <c r="C5" s="46"/>
    </row>
    <row r="6" spans="1:3" ht="12.75">
      <c r="A6" s="42" t="s">
        <v>124</v>
      </c>
      <c r="B6" s="45">
        <f>B7+B16</f>
        <v>17766292.150000002</v>
      </c>
      <c r="C6" s="45">
        <f>C7+C16</f>
        <v>14742859.649999999</v>
      </c>
    </row>
    <row r="7" spans="1:3" ht="12.75">
      <c r="A7" s="43" t="s">
        <v>125</v>
      </c>
      <c r="B7" s="46">
        <f>B8+B9+B10+B11+B12+B13+B14+B15</f>
        <v>17091705.44</v>
      </c>
      <c r="C7" s="46">
        <f>C8+C9+C10+C11+C12+C13+C14+C15</f>
        <v>14052079.709999999</v>
      </c>
    </row>
    <row r="8" spans="1:3" ht="12.75">
      <c r="A8" s="59" t="s">
        <v>126</v>
      </c>
      <c r="B8" s="62">
        <v>3277414.05</v>
      </c>
      <c r="C8" s="62">
        <v>2415237.33</v>
      </c>
    </row>
    <row r="9" spans="1:3" ht="12.75">
      <c r="A9" s="59" t="s">
        <v>127</v>
      </c>
      <c r="B9" s="62">
        <v>9661632.66</v>
      </c>
      <c r="C9" s="62">
        <v>8737891.25</v>
      </c>
    </row>
    <row r="10" spans="1:3" ht="12.75">
      <c r="A10" s="59" t="s">
        <v>128</v>
      </c>
      <c r="B10" s="62">
        <v>2990115.65</v>
      </c>
      <c r="C10" s="62">
        <v>1914956.16</v>
      </c>
    </row>
    <row r="11" spans="1:3" ht="12.75">
      <c r="A11" s="59" t="s">
        <v>129</v>
      </c>
      <c r="B11" s="62">
        <v>1094134.2</v>
      </c>
      <c r="C11" s="62">
        <v>849988.19</v>
      </c>
    </row>
    <row r="12" spans="1:3" ht="12.75">
      <c r="A12" s="59" t="s">
        <v>130</v>
      </c>
      <c r="B12" s="62">
        <v>113.89</v>
      </c>
      <c r="C12" s="62">
        <v>3187.5</v>
      </c>
    </row>
    <row r="13" spans="1:3" ht="12.75">
      <c r="A13" s="59" t="s">
        <v>131</v>
      </c>
      <c r="B13" s="62">
        <v>0</v>
      </c>
      <c r="C13" s="62">
        <v>0</v>
      </c>
    </row>
    <row r="14" spans="1:3" ht="12.75">
      <c r="A14" s="59" t="s">
        <v>132</v>
      </c>
      <c r="B14" s="62">
        <v>0</v>
      </c>
      <c r="C14" s="62">
        <v>0</v>
      </c>
    </row>
    <row r="15" spans="1:3" ht="12.75">
      <c r="A15" s="59" t="s">
        <v>133</v>
      </c>
      <c r="B15" s="62">
        <v>68294.99</v>
      </c>
      <c r="C15" s="62">
        <v>130819.28</v>
      </c>
    </row>
    <row r="16" spans="1:3" ht="12.75">
      <c r="A16" s="43" t="s">
        <v>134</v>
      </c>
      <c r="B16" s="46">
        <v>674586.71</v>
      </c>
      <c r="C16" s="46">
        <v>690779.94</v>
      </c>
    </row>
    <row r="17" spans="1:3" ht="12.75">
      <c r="A17" s="43"/>
      <c r="B17" s="46"/>
      <c r="C17" s="46"/>
    </row>
    <row r="18" spans="1:3" ht="12.75">
      <c r="A18" s="42" t="s">
        <v>135</v>
      </c>
      <c r="B18" s="45">
        <f>B19+B28</f>
        <v>14786683.020000001</v>
      </c>
      <c r="C18" s="45">
        <f>C19+C28</f>
        <v>13273069.810000002</v>
      </c>
    </row>
    <row r="19" spans="1:3" ht="12.75">
      <c r="A19" s="43" t="s">
        <v>136</v>
      </c>
      <c r="B19" s="46">
        <f>B20+B21+B22+B25+B26+B27</f>
        <v>13965693.910000002</v>
      </c>
      <c r="C19" s="46">
        <f>C20+C21+C22+C25+C26+C27</f>
        <v>12608142.600000001</v>
      </c>
    </row>
    <row r="20" spans="1:3" ht="12.75">
      <c r="A20" s="59" t="s">
        <v>137</v>
      </c>
      <c r="B20" s="62">
        <v>10021643.72</v>
      </c>
      <c r="C20" s="62">
        <v>8675604.23</v>
      </c>
    </row>
    <row r="21" spans="1:3" ht="12.75">
      <c r="A21" s="59" t="s">
        <v>138</v>
      </c>
      <c r="B21" s="62">
        <v>0</v>
      </c>
      <c r="C21" s="62">
        <v>0</v>
      </c>
    </row>
    <row r="22" spans="1:3" ht="12.75">
      <c r="A22" s="59" t="s">
        <v>139</v>
      </c>
      <c r="B22" s="62">
        <f>B23+B24</f>
        <v>3798380.9000000004</v>
      </c>
      <c r="C22" s="62">
        <f>C23+C24</f>
        <v>3469404.0999999996</v>
      </c>
    </row>
    <row r="23" spans="1:3" ht="12.75">
      <c r="A23" s="60" t="s">
        <v>140</v>
      </c>
      <c r="B23" s="63">
        <v>1112454.82</v>
      </c>
      <c r="C23" s="63">
        <v>1053756.18</v>
      </c>
    </row>
    <row r="24" spans="1:3" ht="12.75">
      <c r="A24" s="60" t="s">
        <v>141</v>
      </c>
      <c r="B24" s="63">
        <v>2685926.08</v>
      </c>
      <c r="C24" s="63">
        <v>2415647.92</v>
      </c>
    </row>
    <row r="25" spans="1:3" ht="12.75">
      <c r="A25" s="59" t="s">
        <v>142</v>
      </c>
      <c r="B25" s="62">
        <v>90753.46</v>
      </c>
      <c r="C25" s="62">
        <v>114182.97</v>
      </c>
    </row>
    <row r="26" spans="1:3" ht="12.75">
      <c r="A26" s="59" t="s">
        <v>143</v>
      </c>
      <c r="B26" s="62">
        <v>0</v>
      </c>
      <c r="C26" s="62">
        <v>279000</v>
      </c>
    </row>
    <row r="27" spans="1:3" ht="12.75">
      <c r="A27" s="59" t="s">
        <v>144</v>
      </c>
      <c r="B27" s="62">
        <v>54915.83</v>
      </c>
      <c r="C27" s="62">
        <v>69951.3</v>
      </c>
    </row>
    <row r="28" spans="1:3" ht="12.75">
      <c r="A28" s="43" t="s">
        <v>145</v>
      </c>
      <c r="B28" s="46">
        <v>820989.11</v>
      </c>
      <c r="C28" s="46">
        <v>664927.21</v>
      </c>
    </row>
    <row r="29" spans="1:3" ht="12.75">
      <c r="A29" s="43"/>
      <c r="B29" s="46"/>
      <c r="C29" s="46"/>
    </row>
    <row r="30" spans="1:3" ht="12.75">
      <c r="A30" s="42" t="s">
        <v>146</v>
      </c>
      <c r="B30" s="45">
        <f>B31+B32</f>
        <v>-2979609.1299999994</v>
      </c>
      <c r="C30" s="45">
        <f>C31+C32</f>
        <v>-1469789.8399999975</v>
      </c>
    </row>
    <row r="31" spans="1:3" ht="12.75">
      <c r="A31" s="43" t="s">
        <v>147</v>
      </c>
      <c r="B31" s="46">
        <f>B19-B7</f>
        <v>-3126011.5299999993</v>
      </c>
      <c r="C31" s="46">
        <f>C19-C7</f>
        <v>-1443937.1099999975</v>
      </c>
    </row>
    <row r="32" spans="1:3" ht="12.75">
      <c r="A32" s="43" t="s">
        <v>148</v>
      </c>
      <c r="B32" s="46">
        <f>B28-B16</f>
        <v>146402.40000000002</v>
      </c>
      <c r="C32" s="46">
        <f>C28-C16</f>
        <v>-25852.72999999998</v>
      </c>
    </row>
    <row r="33" spans="1:3" ht="12.75">
      <c r="A33" s="43"/>
      <c r="B33" s="46"/>
      <c r="C33" s="46"/>
    </row>
    <row r="34" spans="1:3" ht="12.75">
      <c r="A34" s="42" t="s">
        <v>149</v>
      </c>
      <c r="B34" s="45">
        <f>B35-B36+B37</f>
        <v>845670.36</v>
      </c>
      <c r="C34" s="45">
        <f>C35-C36+C37</f>
        <v>2071021.44</v>
      </c>
    </row>
    <row r="35" spans="1:3" ht="12.75">
      <c r="A35" s="43" t="s">
        <v>150</v>
      </c>
      <c r="B35" s="46">
        <v>0</v>
      </c>
      <c r="C35" s="46">
        <v>0</v>
      </c>
    </row>
    <row r="36" spans="1:3" ht="12.75">
      <c r="A36" s="43" t="s">
        <v>151</v>
      </c>
      <c r="B36" s="46">
        <v>0</v>
      </c>
      <c r="C36" s="46">
        <v>0</v>
      </c>
    </row>
    <row r="37" spans="1:3" ht="12.75">
      <c r="A37" s="43" t="s">
        <v>152</v>
      </c>
      <c r="B37" s="46">
        <v>845670.36</v>
      </c>
      <c r="C37" s="46">
        <v>2071021.44</v>
      </c>
    </row>
    <row r="38" spans="1:3" ht="12.75">
      <c r="A38" s="53"/>
      <c r="B38" s="64"/>
      <c r="C38" s="64"/>
    </row>
  </sheetData>
  <sheetProtection/>
  <printOptions/>
  <pageMargins left="0.393700787401575" right="0.393700787401575" top="0.393700787401575" bottom="0.7874015748031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3</v>
      </c>
    </row>
    <row r="11" ht="12.75">
      <c r="A11" t="s">
        <v>4</v>
      </c>
    </row>
    <row r="12" ht="12.75">
      <c r="A12" t="s">
        <v>5</v>
      </c>
    </row>
    <row r="17" spans="1:3" ht="12.75">
      <c r="A17" s="1"/>
      <c r="B17" s="2"/>
      <c r="C17" s="3"/>
    </row>
    <row r="18" spans="1:3" ht="12.75">
      <c r="A18" s="4"/>
      <c r="B18" s="5"/>
      <c r="C18" s="6"/>
    </row>
    <row r="19" spans="1:3" ht="45" customHeight="1">
      <c r="A19" s="7" t="s">
        <v>153</v>
      </c>
      <c r="B19" s="8"/>
      <c r="C19" s="9"/>
    </row>
    <row r="20" spans="1:3" ht="12.75">
      <c r="A20" s="4"/>
      <c r="B20" s="5"/>
      <c r="C20" s="6"/>
    </row>
    <row r="21" spans="1:3" ht="15">
      <c r="A21" s="10" t="s">
        <v>7</v>
      </c>
      <c r="B21" s="11"/>
      <c r="C21" s="12"/>
    </row>
    <row r="22" spans="1:3" ht="12.75">
      <c r="A22" s="4"/>
      <c r="B22" s="5"/>
      <c r="C22" s="6"/>
    </row>
    <row r="23" spans="1:3" ht="12.75">
      <c r="A23" s="13"/>
      <c r="B23" s="14"/>
      <c r="C23" s="15"/>
    </row>
    <row r="30" ht="12.75">
      <c r="A30" t="s">
        <v>8</v>
      </c>
    </row>
    <row r="31" ht="12.75">
      <c r="A31" t="s">
        <v>9</v>
      </c>
    </row>
    <row r="32" ht="12.75">
      <c r="A32" t="s">
        <v>10</v>
      </c>
    </row>
  </sheetData>
  <sheetProtection/>
  <mergeCells count="2">
    <mergeCell ref="A19:C19"/>
    <mergeCell ref="A21:C21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8" width="12.7109375" style="0" customWidth="1"/>
  </cols>
  <sheetData>
    <row r="1" ht="12.75">
      <c r="A1" t="s">
        <v>0</v>
      </c>
    </row>
    <row r="2" spans="1:5" ht="15">
      <c r="A2" s="16" t="s">
        <v>154</v>
      </c>
      <c r="B2" s="16"/>
      <c r="C2" s="16"/>
      <c r="D2" s="16"/>
      <c r="E2" s="16"/>
    </row>
    <row r="4" spans="1:8" ht="12.75">
      <c r="A4" s="19"/>
      <c r="B4" s="30" t="s">
        <v>155</v>
      </c>
      <c r="C4" s="30" t="s">
        <v>156</v>
      </c>
      <c r="D4" s="30" t="s">
        <v>157</v>
      </c>
      <c r="E4" s="30" t="s">
        <v>158</v>
      </c>
      <c r="F4" s="30" t="s">
        <v>159</v>
      </c>
      <c r="G4" s="30" t="s">
        <v>160</v>
      </c>
      <c r="H4" s="30" t="s">
        <v>161</v>
      </c>
    </row>
    <row r="5" spans="1:8" ht="12.75">
      <c r="A5" s="21" t="s">
        <v>162</v>
      </c>
      <c r="B5" s="31"/>
      <c r="C5" s="31"/>
      <c r="D5" s="31"/>
      <c r="E5" s="31"/>
      <c r="F5" s="31"/>
      <c r="G5" s="31"/>
      <c r="H5" s="31"/>
    </row>
    <row r="6" spans="1:8" ht="12.75">
      <c r="A6" s="23" t="s">
        <v>14</v>
      </c>
      <c r="B6" s="32"/>
      <c r="C6" s="32"/>
      <c r="D6" s="32"/>
      <c r="E6" s="32"/>
      <c r="F6" s="32"/>
      <c r="G6" s="32"/>
      <c r="H6" s="32"/>
    </row>
    <row r="7" spans="1:8" ht="12.75">
      <c r="A7" s="23" t="s">
        <v>15</v>
      </c>
      <c r="B7" s="32">
        <v>721091.37</v>
      </c>
      <c r="C7" s="32">
        <v>776303.7</v>
      </c>
      <c r="D7" s="32">
        <v>700337.38</v>
      </c>
      <c r="E7" s="32">
        <v>700114.76</v>
      </c>
      <c r="F7" s="32">
        <v>678668.88</v>
      </c>
      <c r="G7" s="32">
        <v>614952.9</v>
      </c>
      <c r="H7" s="32">
        <v>555593.46</v>
      </c>
    </row>
    <row r="8" spans="1:8" ht="12.75">
      <c r="A8" s="23" t="s">
        <v>16</v>
      </c>
      <c r="B8" s="32">
        <v>3072537.1</v>
      </c>
      <c r="C8" s="32">
        <v>4633540.23</v>
      </c>
      <c r="D8" s="32">
        <v>4973054.36</v>
      </c>
      <c r="E8" s="32">
        <v>1152539.9</v>
      </c>
      <c r="F8" s="32">
        <v>1259073.9</v>
      </c>
      <c r="G8" s="32">
        <v>1326705.4</v>
      </c>
      <c r="H8" s="32">
        <v>1410485.4</v>
      </c>
    </row>
    <row r="9" spans="1:8" ht="12.75">
      <c r="A9" s="23" t="s">
        <v>17</v>
      </c>
      <c r="B9" s="32">
        <v>2351445.73</v>
      </c>
      <c r="C9" s="32">
        <v>3857236.53</v>
      </c>
      <c r="D9" s="32">
        <v>4272716.98</v>
      </c>
      <c r="E9" s="32">
        <v>452425.14</v>
      </c>
      <c r="F9" s="32">
        <v>580405.02</v>
      </c>
      <c r="G9" s="32">
        <v>711752.5</v>
      </c>
      <c r="H9" s="32">
        <v>854891.94</v>
      </c>
    </row>
    <row r="10" spans="1:8" ht="12.75">
      <c r="A10" s="23" t="s">
        <v>18</v>
      </c>
      <c r="B10" s="32"/>
      <c r="C10" s="32"/>
      <c r="D10" s="32"/>
      <c r="E10" s="32"/>
      <c r="F10" s="32"/>
      <c r="G10" s="32"/>
      <c r="H10" s="32"/>
    </row>
    <row r="11" spans="1:8" ht="12.75">
      <c r="A11" s="23" t="s">
        <v>15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</row>
    <row r="12" spans="1:8" ht="12.75">
      <c r="A12" s="23" t="s">
        <v>16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ht="12.75">
      <c r="A13" s="23" t="s">
        <v>17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</row>
    <row r="14" spans="1:8" ht="12.75">
      <c r="A14" s="23" t="s">
        <v>19</v>
      </c>
      <c r="B14" s="32"/>
      <c r="C14" s="32"/>
      <c r="D14" s="32"/>
      <c r="E14" s="32"/>
      <c r="F14" s="32"/>
      <c r="G14" s="32"/>
      <c r="H14" s="32"/>
    </row>
    <row r="15" spans="1:8" ht="12.75">
      <c r="A15" s="23" t="s">
        <v>15</v>
      </c>
      <c r="B15" s="32">
        <v>1670823.26</v>
      </c>
      <c r="C15" s="32">
        <v>1573081.44</v>
      </c>
      <c r="D15" s="32">
        <v>1568010.5</v>
      </c>
      <c r="E15" s="32">
        <v>1568010.5</v>
      </c>
      <c r="F15" s="32">
        <v>1618362.2</v>
      </c>
      <c r="G15" s="32">
        <v>1670517.2</v>
      </c>
      <c r="H15" s="32">
        <v>1709714.96</v>
      </c>
    </row>
    <row r="16" spans="1:8" ht="12.75">
      <c r="A16" s="23" t="s">
        <v>16</v>
      </c>
      <c r="B16" s="32">
        <v>0</v>
      </c>
      <c r="C16" s="32">
        <v>6500000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</row>
    <row r="17" spans="1:8" ht="12.75">
      <c r="A17" s="29" t="s">
        <v>17</v>
      </c>
      <c r="B17" s="33">
        <v>-1670823.26</v>
      </c>
      <c r="C17" s="33">
        <v>4926918.56</v>
      </c>
      <c r="D17" s="33">
        <v>-1568010.5</v>
      </c>
      <c r="E17" s="33">
        <v>-1568010.5</v>
      </c>
      <c r="F17" s="33">
        <v>-1618362.2</v>
      </c>
      <c r="G17" s="33">
        <v>-1670517.2</v>
      </c>
      <c r="H17" s="33">
        <v>-1709714.96</v>
      </c>
    </row>
    <row r="18" spans="1:8" ht="12.75">
      <c r="A18" s="21" t="s">
        <v>163</v>
      </c>
      <c r="B18" s="31"/>
      <c r="C18" s="31"/>
      <c r="D18" s="31"/>
      <c r="E18" s="31"/>
      <c r="F18" s="31"/>
      <c r="G18" s="31"/>
      <c r="H18" s="31"/>
    </row>
    <row r="19" spans="1:8" ht="12.75">
      <c r="A19" s="23" t="s">
        <v>14</v>
      </c>
      <c r="B19" s="32"/>
      <c r="C19" s="32"/>
      <c r="D19" s="32"/>
      <c r="E19" s="32"/>
      <c r="F19" s="32"/>
      <c r="G19" s="32"/>
      <c r="H19" s="32"/>
    </row>
    <row r="20" spans="1:8" ht="12.75">
      <c r="A20" s="23" t="s">
        <v>15</v>
      </c>
      <c r="B20" s="32">
        <v>2240469.23</v>
      </c>
      <c r="C20" s="32">
        <v>2230178.68</v>
      </c>
      <c r="D20" s="32">
        <v>2545451.6</v>
      </c>
      <c r="E20" s="32">
        <v>2569111.6</v>
      </c>
      <c r="F20" s="32">
        <v>3195510.1</v>
      </c>
      <c r="G20" s="32">
        <v>3438650.12</v>
      </c>
      <c r="H20" s="32">
        <v>3590137.18</v>
      </c>
    </row>
    <row r="21" spans="1:8" ht="12.75">
      <c r="A21" s="23" t="s">
        <v>16</v>
      </c>
      <c r="B21" s="32">
        <v>389090.4</v>
      </c>
      <c r="C21" s="32">
        <v>506892.07</v>
      </c>
      <c r="D21" s="32">
        <v>465462.1</v>
      </c>
      <c r="E21" s="32">
        <v>470321.4</v>
      </c>
      <c r="F21" s="32">
        <v>463118.95</v>
      </c>
      <c r="G21" s="32">
        <v>465655.24</v>
      </c>
      <c r="H21" s="32">
        <v>468266.72</v>
      </c>
    </row>
    <row r="22" spans="1:8" ht="12.75">
      <c r="A22" s="23" t="s">
        <v>17</v>
      </c>
      <c r="B22" s="32">
        <v>-1851378.83</v>
      </c>
      <c r="C22" s="32">
        <v>-1723286.61</v>
      </c>
      <c r="D22" s="32">
        <v>-2079989.5</v>
      </c>
      <c r="E22" s="32">
        <v>-2098790.2</v>
      </c>
      <c r="F22" s="32">
        <v>-2732391.15</v>
      </c>
      <c r="G22" s="32">
        <v>-2972994.88</v>
      </c>
      <c r="H22" s="32">
        <v>-3121870.46</v>
      </c>
    </row>
    <row r="23" spans="1:8" ht="12.75">
      <c r="A23" s="23" t="s">
        <v>18</v>
      </c>
      <c r="B23" s="32"/>
      <c r="C23" s="32"/>
      <c r="D23" s="32"/>
      <c r="E23" s="32"/>
      <c r="F23" s="32"/>
      <c r="G23" s="32"/>
      <c r="H23" s="32"/>
    </row>
    <row r="24" spans="1:8" ht="12.75">
      <c r="A24" s="23" t="s">
        <v>15</v>
      </c>
      <c r="B24" s="32">
        <v>13233.98</v>
      </c>
      <c r="C24" s="32">
        <v>321815.27</v>
      </c>
      <c r="D24" s="32">
        <v>26638.15</v>
      </c>
      <c r="E24" s="32">
        <v>26638.15</v>
      </c>
      <c r="F24" s="32">
        <v>0</v>
      </c>
      <c r="G24" s="32">
        <v>0</v>
      </c>
      <c r="H24" s="32">
        <v>0</v>
      </c>
    </row>
    <row r="25" spans="1:8" ht="12.75">
      <c r="A25" s="23" t="s">
        <v>16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</row>
    <row r="26" spans="1:8" ht="12.75">
      <c r="A26" s="23" t="s">
        <v>17</v>
      </c>
      <c r="B26" s="32">
        <v>-13233.98</v>
      </c>
      <c r="C26" s="32">
        <v>-321815.27</v>
      </c>
      <c r="D26" s="32">
        <v>-26638.15</v>
      </c>
      <c r="E26" s="32">
        <v>-26638.15</v>
      </c>
      <c r="F26" s="32">
        <v>0</v>
      </c>
      <c r="G26" s="32">
        <v>0</v>
      </c>
      <c r="H26" s="32">
        <v>0</v>
      </c>
    </row>
    <row r="27" spans="1:8" ht="12.75">
      <c r="A27" s="23" t="s">
        <v>19</v>
      </c>
      <c r="B27" s="32"/>
      <c r="C27" s="32"/>
      <c r="D27" s="32"/>
      <c r="E27" s="32"/>
      <c r="F27" s="32"/>
      <c r="G27" s="32"/>
      <c r="H27" s="32"/>
    </row>
    <row r="28" spans="1:8" ht="12.75">
      <c r="A28" s="23" t="s">
        <v>15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 ht="12.75">
      <c r="A29" s="23" t="s">
        <v>16</v>
      </c>
      <c r="B29" s="32">
        <v>97013.33</v>
      </c>
      <c r="C29" s="32">
        <v>97013.33</v>
      </c>
      <c r="D29" s="32">
        <v>97013.33</v>
      </c>
      <c r="E29" s="32">
        <v>97013.33</v>
      </c>
      <c r="F29" s="32">
        <v>97013.33</v>
      </c>
      <c r="G29" s="32">
        <v>97013.33</v>
      </c>
      <c r="H29" s="32">
        <v>97013.33</v>
      </c>
    </row>
    <row r="30" spans="1:8" ht="12.75">
      <c r="A30" s="29" t="s">
        <v>17</v>
      </c>
      <c r="B30" s="33">
        <v>97013.33</v>
      </c>
      <c r="C30" s="33">
        <v>97013.33</v>
      </c>
      <c r="D30" s="33">
        <v>97013.33</v>
      </c>
      <c r="E30" s="33">
        <v>97013.33</v>
      </c>
      <c r="F30" s="33">
        <v>97013.33</v>
      </c>
      <c r="G30" s="33">
        <v>97013.33</v>
      </c>
      <c r="H30" s="33">
        <v>97013.33</v>
      </c>
    </row>
    <row r="31" spans="1:8" ht="12.75">
      <c r="A31" s="21" t="s">
        <v>164</v>
      </c>
      <c r="B31" s="31"/>
      <c r="C31" s="31"/>
      <c r="D31" s="31"/>
      <c r="E31" s="31"/>
      <c r="F31" s="31"/>
      <c r="G31" s="31"/>
      <c r="H31" s="31"/>
    </row>
    <row r="32" spans="1:8" ht="12.75">
      <c r="A32" s="23" t="s">
        <v>14</v>
      </c>
      <c r="B32" s="32"/>
      <c r="C32" s="32"/>
      <c r="D32" s="32"/>
      <c r="E32" s="32"/>
      <c r="F32" s="32"/>
      <c r="G32" s="32"/>
      <c r="H32" s="32"/>
    </row>
    <row r="33" spans="1:8" ht="12.75">
      <c r="A33" s="23" t="s">
        <v>15</v>
      </c>
      <c r="B33" s="32">
        <v>0</v>
      </c>
      <c r="C33" s="32">
        <v>26706.93</v>
      </c>
      <c r="D33" s="32">
        <v>22625.87</v>
      </c>
      <c r="E33" s="32">
        <v>31476.75</v>
      </c>
      <c r="F33" s="32">
        <v>34471.43</v>
      </c>
      <c r="G33" s="32">
        <v>36534.25</v>
      </c>
      <c r="H33" s="32">
        <v>36923.2</v>
      </c>
    </row>
    <row r="34" spans="1:8" ht="12.75">
      <c r="A34" s="23" t="s">
        <v>16</v>
      </c>
      <c r="B34" s="32">
        <v>0</v>
      </c>
      <c r="C34" s="32">
        <v>0</v>
      </c>
      <c r="D34" s="32">
        <v>0</v>
      </c>
      <c r="E34" s="32">
        <v>120</v>
      </c>
      <c r="F34" s="32">
        <v>119.9</v>
      </c>
      <c r="G34" s="32">
        <v>119.9</v>
      </c>
      <c r="H34" s="32">
        <v>119.9</v>
      </c>
    </row>
    <row r="35" spans="1:8" ht="12.75">
      <c r="A35" s="23" t="s">
        <v>17</v>
      </c>
      <c r="B35" s="32">
        <v>0</v>
      </c>
      <c r="C35" s="32">
        <v>-26706.93</v>
      </c>
      <c r="D35" s="32">
        <v>-22625.87</v>
      </c>
      <c r="E35" s="32">
        <v>-31356.75</v>
      </c>
      <c r="F35" s="32">
        <v>-34351.53</v>
      </c>
      <c r="G35" s="32">
        <v>-36414.35</v>
      </c>
      <c r="H35" s="32">
        <v>-36803.3</v>
      </c>
    </row>
    <row r="36" spans="1:8" ht="12.75">
      <c r="A36" s="23" t="s">
        <v>18</v>
      </c>
      <c r="B36" s="32"/>
      <c r="C36" s="32"/>
      <c r="D36" s="32"/>
      <c r="E36" s="32"/>
      <c r="F36" s="32"/>
      <c r="G36" s="32"/>
      <c r="H36" s="32"/>
    </row>
    <row r="37" spans="1:8" ht="12.75">
      <c r="A37" s="23" t="s">
        <v>15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</row>
    <row r="38" spans="1:8" ht="12.75">
      <c r="A38" s="23" t="s">
        <v>16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</row>
    <row r="39" spans="1:8" ht="12.75">
      <c r="A39" s="23" t="s">
        <v>17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</row>
    <row r="40" spans="1:8" ht="12.75">
      <c r="A40" s="23" t="s">
        <v>19</v>
      </c>
      <c r="B40" s="32"/>
      <c r="C40" s="32"/>
      <c r="D40" s="32"/>
      <c r="E40" s="32"/>
      <c r="F40" s="32"/>
      <c r="G40" s="32"/>
      <c r="H40" s="32"/>
    </row>
    <row r="41" spans="1:8" ht="12.75">
      <c r="A41" s="23" t="s">
        <v>15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</row>
    <row r="42" spans="1:8" ht="12.75">
      <c r="A42" s="23" t="s">
        <v>16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</row>
    <row r="43" spans="1:8" ht="12.75">
      <c r="A43" s="29" t="s">
        <v>17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</row>
    <row r="44" spans="1:8" ht="12.75">
      <c r="A44" s="21" t="s">
        <v>165</v>
      </c>
      <c r="B44" s="31"/>
      <c r="C44" s="31"/>
      <c r="D44" s="31"/>
      <c r="E44" s="31"/>
      <c r="F44" s="31"/>
      <c r="G44" s="31"/>
      <c r="H44" s="31"/>
    </row>
    <row r="45" spans="1:8" ht="12.75">
      <c r="A45" s="23" t="s">
        <v>14</v>
      </c>
      <c r="B45" s="32"/>
      <c r="C45" s="32"/>
      <c r="D45" s="32"/>
      <c r="E45" s="32"/>
      <c r="F45" s="32"/>
      <c r="G45" s="32"/>
      <c r="H45" s="32"/>
    </row>
    <row r="46" spans="1:8" ht="12.75">
      <c r="A46" s="23" t="s">
        <v>15</v>
      </c>
      <c r="B46" s="32">
        <v>8926.92</v>
      </c>
      <c r="C46" s="32">
        <v>49546.74</v>
      </c>
      <c r="D46" s="32">
        <v>46213.3</v>
      </c>
      <c r="E46" s="32">
        <v>52182</v>
      </c>
      <c r="F46" s="32">
        <v>57632.66</v>
      </c>
      <c r="G46" s="32">
        <v>58688.84</v>
      </c>
      <c r="H46" s="32">
        <v>59765.86</v>
      </c>
    </row>
    <row r="47" spans="1:8" ht="12.75">
      <c r="A47" s="23" t="s">
        <v>16</v>
      </c>
      <c r="B47" s="32">
        <v>0</v>
      </c>
      <c r="C47" s="32">
        <v>36678.49</v>
      </c>
      <c r="D47" s="32">
        <v>37549.46</v>
      </c>
      <c r="E47" s="32">
        <v>40028.26</v>
      </c>
      <c r="F47" s="32">
        <v>45529.9</v>
      </c>
      <c r="G47" s="32">
        <v>46414.19</v>
      </c>
      <c r="H47" s="32">
        <v>47316.17</v>
      </c>
    </row>
    <row r="48" spans="1:8" ht="12.75">
      <c r="A48" s="23" t="s">
        <v>17</v>
      </c>
      <c r="B48" s="32">
        <v>-8926.92</v>
      </c>
      <c r="C48" s="32">
        <v>-12868.25</v>
      </c>
      <c r="D48" s="32">
        <v>-8663.84</v>
      </c>
      <c r="E48" s="32">
        <v>-12153.74</v>
      </c>
      <c r="F48" s="32">
        <v>-12102.76</v>
      </c>
      <c r="G48" s="32">
        <v>-12274.65</v>
      </c>
      <c r="H48" s="32">
        <v>-12449.69</v>
      </c>
    </row>
    <row r="49" spans="1:8" ht="12.75">
      <c r="A49" s="23" t="s">
        <v>18</v>
      </c>
      <c r="B49" s="32"/>
      <c r="C49" s="32"/>
      <c r="D49" s="32"/>
      <c r="E49" s="32"/>
      <c r="F49" s="32"/>
      <c r="G49" s="32"/>
      <c r="H49" s="32"/>
    </row>
    <row r="50" spans="1:8" ht="12.75">
      <c r="A50" s="23" t="s">
        <v>15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</row>
    <row r="51" spans="1:8" ht="12.75">
      <c r="A51" s="23" t="s">
        <v>16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</row>
    <row r="52" spans="1:8" ht="12.75">
      <c r="A52" s="23" t="s">
        <v>17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</row>
    <row r="53" spans="1:8" ht="12.75">
      <c r="A53" s="23" t="s">
        <v>19</v>
      </c>
      <c r="B53" s="32"/>
      <c r="C53" s="32"/>
      <c r="D53" s="32"/>
      <c r="E53" s="32"/>
      <c r="F53" s="32"/>
      <c r="G53" s="32"/>
      <c r="H53" s="32"/>
    </row>
    <row r="54" spans="1:8" ht="12.75">
      <c r="A54" s="23" t="s">
        <v>15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</row>
    <row r="55" spans="1:8" ht="12.75">
      <c r="A55" s="23" t="s">
        <v>16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</row>
    <row r="56" spans="1:8" ht="12.75">
      <c r="A56" s="29" t="s">
        <v>17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</row>
    <row r="57" spans="1:8" ht="12.75">
      <c r="A57" s="21" t="s">
        <v>166</v>
      </c>
      <c r="B57" s="31"/>
      <c r="C57" s="31"/>
      <c r="D57" s="31"/>
      <c r="E57" s="31"/>
      <c r="F57" s="31"/>
      <c r="G57" s="31"/>
      <c r="H57" s="31"/>
    </row>
    <row r="58" spans="1:8" ht="12.75">
      <c r="A58" s="23" t="s">
        <v>14</v>
      </c>
      <c r="B58" s="32"/>
      <c r="C58" s="32"/>
      <c r="D58" s="32"/>
      <c r="E58" s="32"/>
      <c r="F58" s="32"/>
      <c r="G58" s="32"/>
      <c r="H58" s="32"/>
    </row>
    <row r="59" spans="1:8" ht="12.75">
      <c r="A59" s="23" t="s">
        <v>15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</row>
    <row r="60" spans="1:8" ht="12.75">
      <c r="A60" s="23" t="s">
        <v>16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</row>
    <row r="61" spans="1:8" ht="12.75">
      <c r="A61" s="23" t="s">
        <v>17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</row>
    <row r="62" spans="1:8" ht="12.75">
      <c r="A62" s="23" t="s">
        <v>18</v>
      </c>
      <c r="B62" s="32"/>
      <c r="C62" s="32"/>
      <c r="D62" s="32"/>
      <c r="E62" s="32"/>
      <c r="F62" s="32"/>
      <c r="G62" s="32"/>
      <c r="H62" s="32"/>
    </row>
    <row r="63" spans="1:8" ht="12.75">
      <c r="A63" s="23" t="s">
        <v>15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</row>
    <row r="64" spans="1:8" ht="12.75">
      <c r="A64" s="23" t="s">
        <v>16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</row>
    <row r="65" spans="1:8" ht="12.75">
      <c r="A65" s="23" t="s">
        <v>17</v>
      </c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</row>
    <row r="66" spans="1:8" ht="12.75">
      <c r="A66" s="23" t="s">
        <v>19</v>
      </c>
      <c r="B66" s="32"/>
      <c r="C66" s="32"/>
      <c r="D66" s="32"/>
      <c r="E66" s="32"/>
      <c r="F66" s="32"/>
      <c r="G66" s="32"/>
      <c r="H66" s="32"/>
    </row>
    <row r="67" spans="1:8" ht="12.75">
      <c r="A67" s="23" t="s">
        <v>15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</row>
    <row r="68" spans="1:8" ht="12.75">
      <c r="A68" s="23" t="s">
        <v>16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</row>
    <row r="69" spans="1:8" ht="12.75">
      <c r="A69" s="29" t="s">
        <v>17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</row>
    <row r="70" spans="1:8" ht="12.75">
      <c r="A70" s="21" t="s">
        <v>167</v>
      </c>
      <c r="B70" s="31"/>
      <c r="C70" s="31"/>
      <c r="D70" s="31"/>
      <c r="E70" s="31"/>
      <c r="F70" s="31"/>
      <c r="G70" s="31"/>
      <c r="H70" s="31"/>
    </row>
    <row r="71" spans="1:8" ht="12.75">
      <c r="A71" s="23" t="s">
        <v>14</v>
      </c>
      <c r="B71" s="32"/>
      <c r="C71" s="32"/>
      <c r="D71" s="32"/>
      <c r="E71" s="32"/>
      <c r="F71" s="32"/>
      <c r="G71" s="32"/>
      <c r="H71" s="32"/>
    </row>
    <row r="72" spans="1:8" ht="12.75">
      <c r="A72" s="23" t="s">
        <v>15</v>
      </c>
      <c r="B72" s="32">
        <v>9696044.92</v>
      </c>
      <c r="C72" s="32">
        <v>9729840.78</v>
      </c>
      <c r="D72" s="32">
        <v>11445071.85</v>
      </c>
      <c r="E72" s="32">
        <v>11691655.71</v>
      </c>
      <c r="F72" s="32">
        <v>13274239.51</v>
      </c>
      <c r="G72" s="32">
        <v>13553259.34</v>
      </c>
      <c r="H72" s="32">
        <v>13869658.39</v>
      </c>
    </row>
    <row r="73" spans="1:8" ht="12.75">
      <c r="A73" s="23" t="s">
        <v>16</v>
      </c>
      <c r="B73" s="32">
        <v>10748081.17</v>
      </c>
      <c r="C73" s="32">
        <v>10718637.43</v>
      </c>
      <c r="D73" s="32">
        <v>12350512.85</v>
      </c>
      <c r="E73" s="32">
        <v>12390370.17</v>
      </c>
      <c r="F73" s="32">
        <v>12373734.94</v>
      </c>
      <c r="G73" s="32">
        <v>12312757.12</v>
      </c>
      <c r="H73" s="32">
        <v>12461019.02</v>
      </c>
    </row>
    <row r="74" spans="1:8" ht="12.75">
      <c r="A74" s="23" t="s">
        <v>17</v>
      </c>
      <c r="B74" s="32">
        <v>1052036.25</v>
      </c>
      <c r="C74" s="32">
        <v>988796.65</v>
      </c>
      <c r="D74" s="32">
        <v>905441</v>
      </c>
      <c r="E74" s="32">
        <v>698714.46</v>
      </c>
      <c r="F74" s="32">
        <v>-900504.57</v>
      </c>
      <c r="G74" s="32">
        <v>-1240502.22</v>
      </c>
      <c r="H74" s="32">
        <v>-1408639.37</v>
      </c>
    </row>
    <row r="75" spans="1:8" ht="12.75">
      <c r="A75" s="23" t="s">
        <v>18</v>
      </c>
      <c r="B75" s="32"/>
      <c r="C75" s="32"/>
      <c r="D75" s="32"/>
      <c r="E75" s="32"/>
      <c r="F75" s="32"/>
      <c r="G75" s="32"/>
      <c r="H75" s="32"/>
    </row>
    <row r="76" spans="1:8" ht="12.75">
      <c r="A76" s="23" t="s">
        <v>15</v>
      </c>
      <c r="B76" s="32">
        <v>2590649.91</v>
      </c>
      <c r="C76" s="32">
        <v>9271751.87</v>
      </c>
      <c r="D76" s="32">
        <v>2886583.78</v>
      </c>
      <c r="E76" s="32">
        <v>2887021.96</v>
      </c>
      <c r="F76" s="32">
        <v>472743.38</v>
      </c>
      <c r="G76" s="32">
        <v>68070</v>
      </c>
      <c r="H76" s="32">
        <v>68867</v>
      </c>
    </row>
    <row r="77" spans="1:8" ht="12.75">
      <c r="A77" s="23" t="s">
        <v>16</v>
      </c>
      <c r="B77" s="32">
        <v>3994089.59</v>
      </c>
      <c r="C77" s="32">
        <v>1486463.86</v>
      </c>
      <c r="D77" s="32">
        <v>1317340.33</v>
      </c>
      <c r="E77" s="32">
        <v>1316824.63</v>
      </c>
      <c r="F77" s="32">
        <v>1544715.09</v>
      </c>
      <c r="G77" s="32">
        <v>1209091.21</v>
      </c>
      <c r="H77" s="32">
        <v>1209691.21</v>
      </c>
    </row>
    <row r="78" spans="1:8" ht="12.75">
      <c r="A78" s="23" t="s">
        <v>17</v>
      </c>
      <c r="B78" s="32">
        <v>1403439.68</v>
      </c>
      <c r="C78" s="32">
        <v>-7785288.01</v>
      </c>
      <c r="D78" s="32">
        <v>-1569243.45</v>
      </c>
      <c r="E78" s="32">
        <v>-1570197.33</v>
      </c>
      <c r="F78" s="32">
        <v>1071971.71</v>
      </c>
      <c r="G78" s="32">
        <v>1141021.21</v>
      </c>
      <c r="H78" s="32">
        <v>1140824.21</v>
      </c>
    </row>
    <row r="79" spans="1:8" ht="12.75">
      <c r="A79" s="23" t="s">
        <v>19</v>
      </c>
      <c r="B79" s="32"/>
      <c r="C79" s="32"/>
      <c r="D79" s="32"/>
      <c r="E79" s="32"/>
      <c r="F79" s="32"/>
      <c r="G79" s="32"/>
      <c r="H79" s="32"/>
    </row>
    <row r="80" spans="1:8" ht="12.75">
      <c r="A80" s="23" t="s">
        <v>15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</row>
    <row r="81" spans="1:8" ht="12.75">
      <c r="A81" s="23" t="s">
        <v>16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</row>
    <row r="82" spans="1:8" ht="12.75">
      <c r="A82" s="25" t="s">
        <v>17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</row>
  </sheetData>
  <sheetProtection/>
  <printOptions/>
  <pageMargins left="0.393700787401575" right="0.393700787401575" top="0.393700787401575" bottom="0.7874015748031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3</v>
      </c>
    </row>
    <row r="11" ht="12.75">
      <c r="A11" t="s">
        <v>4</v>
      </c>
    </row>
    <row r="12" ht="12.75">
      <c r="A12" t="s">
        <v>5</v>
      </c>
    </row>
    <row r="17" spans="1:3" ht="12.75">
      <c r="A17" s="1"/>
      <c r="B17" s="2"/>
      <c r="C17" s="3"/>
    </row>
    <row r="18" spans="1:3" ht="12.75">
      <c r="A18" s="4"/>
      <c r="B18" s="5"/>
      <c r="C18" s="6"/>
    </row>
    <row r="19" spans="1:3" ht="45" customHeight="1">
      <c r="A19" s="7" t="s">
        <v>168</v>
      </c>
      <c r="B19" s="8"/>
      <c r="C19" s="9"/>
    </row>
    <row r="20" spans="1:3" ht="12.75">
      <c r="A20" s="4"/>
      <c r="B20" s="5"/>
      <c r="C20" s="6"/>
    </row>
    <row r="21" spans="1:3" ht="15">
      <c r="A21" s="10" t="s">
        <v>7</v>
      </c>
      <c r="B21" s="11"/>
      <c r="C21" s="12"/>
    </row>
    <row r="22" spans="1:3" ht="12.75">
      <c r="A22" s="4"/>
      <c r="B22" s="5"/>
      <c r="C22" s="6"/>
    </row>
    <row r="23" spans="1:3" ht="12.75">
      <c r="A23" s="13"/>
      <c r="B23" s="14"/>
      <c r="C23" s="15"/>
    </row>
    <row r="30" ht="12.75">
      <c r="A30" t="s">
        <v>8</v>
      </c>
    </row>
    <row r="31" ht="12.75">
      <c r="A31" t="s">
        <v>9</v>
      </c>
    </row>
    <row r="32" ht="12.75">
      <c r="A32" t="s">
        <v>10</v>
      </c>
    </row>
  </sheetData>
  <sheetProtection/>
  <mergeCells count="2">
    <mergeCell ref="A19:C19"/>
    <mergeCell ref="A21:C21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6.7109375" style="0" customWidth="1"/>
    <col min="3" max="9" width="12.7109375" style="0" customWidth="1"/>
  </cols>
  <sheetData>
    <row r="1" ht="12.75">
      <c r="A1" t="s">
        <v>0</v>
      </c>
    </row>
    <row r="2" spans="1:5" ht="15">
      <c r="A2" s="16" t="s">
        <v>169</v>
      </c>
      <c r="B2" s="16"/>
      <c r="C2" s="16"/>
      <c r="D2" s="16"/>
      <c r="E2" s="16"/>
    </row>
    <row r="4" spans="1:9" ht="12.75">
      <c r="A4" s="19" t="s">
        <v>170</v>
      </c>
      <c r="B4" s="20"/>
      <c r="C4" s="30" t="s">
        <v>155</v>
      </c>
      <c r="D4" s="30" t="s">
        <v>156</v>
      </c>
      <c r="E4" s="30" t="s">
        <v>157</v>
      </c>
      <c r="F4" s="30" t="s">
        <v>158</v>
      </c>
      <c r="G4" s="30" t="s">
        <v>159</v>
      </c>
      <c r="H4" s="30" t="s">
        <v>160</v>
      </c>
      <c r="I4" s="30" t="s">
        <v>161</v>
      </c>
    </row>
    <row r="5" spans="1:9" ht="12.75">
      <c r="A5" s="21" t="s">
        <v>171</v>
      </c>
      <c r="B5" s="22"/>
      <c r="C5" s="31">
        <f>C6+C7+C15+C16+C28</f>
        <v>11968315.47</v>
      </c>
      <c r="D5" s="31">
        <f>D6+D7+D15+D16+D28</f>
        <v>12121796.889999999</v>
      </c>
      <c r="E5" s="31">
        <f>E6+E7+E15+E16+E28</f>
        <v>14085113.290000001</v>
      </c>
      <c r="F5" s="31">
        <f>F6+F7+F15+F16+F28</f>
        <v>14369721.059999999</v>
      </c>
      <c r="G5" s="31">
        <f>G6+G7+G15+G16+G28</f>
        <v>16619148.7</v>
      </c>
      <c r="H5" s="31">
        <f>H6+H7+H15+H16+H28</f>
        <v>17130427.55</v>
      </c>
      <c r="I5" s="31">
        <f>I6+I7+I15+I16+I28</f>
        <v>17594279.630000003</v>
      </c>
    </row>
    <row r="6" spans="1:9" ht="12.75">
      <c r="A6" s="23" t="s">
        <v>172</v>
      </c>
      <c r="B6" s="24"/>
      <c r="C6" s="32">
        <v>2268811.12</v>
      </c>
      <c r="D6" s="32">
        <v>2415237.33</v>
      </c>
      <c r="E6" s="32">
        <v>3277414.05</v>
      </c>
      <c r="F6" s="32">
        <v>3397557.21</v>
      </c>
      <c r="G6" s="32">
        <v>4132424.47</v>
      </c>
      <c r="H6" s="32">
        <v>4144205.12</v>
      </c>
      <c r="I6" s="32">
        <v>4180521.41</v>
      </c>
    </row>
    <row r="7" spans="1:9" ht="12.75">
      <c r="A7" s="23" t="s">
        <v>173</v>
      </c>
      <c r="B7" s="24"/>
      <c r="C7" s="32">
        <f>SUM(C8:C14)</f>
        <v>8868646.09</v>
      </c>
      <c r="D7" s="32">
        <f>SUM(D8:D14)</f>
        <v>8737891.25</v>
      </c>
      <c r="E7" s="32">
        <f>SUM(E8:E14)</f>
        <v>9661632.66</v>
      </c>
      <c r="F7" s="32">
        <f>SUM(F8:F14)</f>
        <v>9641427.989999998</v>
      </c>
      <c r="G7" s="32">
        <f>SUM(G8:G14)</f>
        <v>11281728.389999999</v>
      </c>
      <c r="H7" s="32">
        <f>SUM(H8:H14)</f>
        <v>11965143.209999999</v>
      </c>
      <c r="I7" s="32">
        <f>SUM(I8:I14)</f>
        <v>12385374.64</v>
      </c>
    </row>
    <row r="8" spans="1:9" ht="12.75">
      <c r="A8" s="68" t="s">
        <v>174</v>
      </c>
      <c r="B8" s="69"/>
      <c r="C8" s="74">
        <v>75237.68</v>
      </c>
      <c r="D8" s="74">
        <v>74349.8</v>
      </c>
      <c r="E8" s="74">
        <v>80645.4</v>
      </c>
      <c r="F8" s="74">
        <v>78419.9</v>
      </c>
      <c r="G8" s="74">
        <v>87900.68</v>
      </c>
      <c r="H8" s="74">
        <v>91700.36</v>
      </c>
      <c r="I8" s="74">
        <v>93507.79</v>
      </c>
    </row>
    <row r="9" spans="1:9" ht="12.75">
      <c r="A9" s="68" t="s">
        <v>175</v>
      </c>
      <c r="B9" s="69"/>
      <c r="C9" s="74">
        <v>1779190.24</v>
      </c>
      <c r="D9" s="74">
        <v>1659271.2</v>
      </c>
      <c r="E9" s="74">
        <v>1646497.74</v>
      </c>
      <c r="F9" s="74">
        <v>1759205.53</v>
      </c>
      <c r="G9" s="74">
        <v>1889758.76</v>
      </c>
      <c r="H9" s="74">
        <v>2112792.35</v>
      </c>
      <c r="I9" s="74">
        <v>2243770.65</v>
      </c>
    </row>
    <row r="10" spans="1:9" ht="12.75">
      <c r="A10" s="68" t="s">
        <v>176</v>
      </c>
      <c r="B10" s="69"/>
      <c r="C10" s="74">
        <v>6528490.12</v>
      </c>
      <c r="D10" s="74">
        <v>6515870.9</v>
      </c>
      <c r="E10" s="74">
        <v>7444755.09</v>
      </c>
      <c r="F10" s="74">
        <v>7251908.1</v>
      </c>
      <c r="G10" s="74">
        <v>8774531.59</v>
      </c>
      <c r="H10" s="74">
        <v>9231599.4</v>
      </c>
      <c r="I10" s="74">
        <v>9514138.21</v>
      </c>
    </row>
    <row r="11" spans="1:9" ht="12.75">
      <c r="A11" s="68" t="s">
        <v>177</v>
      </c>
      <c r="B11" s="69"/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</row>
    <row r="12" spans="1:9" ht="12.75">
      <c r="A12" s="68" t="s">
        <v>178</v>
      </c>
      <c r="B12" s="69"/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</row>
    <row r="13" spans="1:9" ht="12.75">
      <c r="A13" s="68" t="s">
        <v>179</v>
      </c>
      <c r="B13" s="69"/>
      <c r="C13" s="74">
        <v>457635.62</v>
      </c>
      <c r="D13" s="74">
        <v>435347.51</v>
      </c>
      <c r="E13" s="74">
        <v>432972.04</v>
      </c>
      <c r="F13" s="74">
        <v>497624.79</v>
      </c>
      <c r="G13" s="74">
        <v>467900.94</v>
      </c>
      <c r="H13" s="74">
        <v>464729.54</v>
      </c>
      <c r="I13" s="74">
        <v>468351.35</v>
      </c>
    </row>
    <row r="14" spans="1:9" ht="12.75">
      <c r="A14" s="68" t="s">
        <v>180</v>
      </c>
      <c r="B14" s="69"/>
      <c r="C14" s="74">
        <v>28092.43</v>
      </c>
      <c r="D14" s="74">
        <v>53051.84</v>
      </c>
      <c r="E14" s="74">
        <v>56762.39</v>
      </c>
      <c r="F14" s="74">
        <v>54269.67</v>
      </c>
      <c r="G14" s="74">
        <v>61636.42</v>
      </c>
      <c r="H14" s="74">
        <v>64321.56</v>
      </c>
      <c r="I14" s="74">
        <v>65606.64</v>
      </c>
    </row>
    <row r="15" spans="1:9" ht="12.75">
      <c r="A15" s="23" t="s">
        <v>181</v>
      </c>
      <c r="B15" s="24"/>
      <c r="C15" s="32">
        <v>780117.25</v>
      </c>
      <c r="D15" s="32">
        <v>849988.19</v>
      </c>
      <c r="E15" s="32">
        <v>1094134.2</v>
      </c>
      <c r="F15" s="32">
        <v>1150812.04</v>
      </c>
      <c r="G15" s="32">
        <v>963373.3</v>
      </c>
      <c r="H15" s="32">
        <v>792121.3</v>
      </c>
      <c r="I15" s="32">
        <v>803572.3</v>
      </c>
    </row>
    <row r="16" spans="1:9" ht="12.75">
      <c r="A16" s="23" t="s">
        <v>182</v>
      </c>
      <c r="B16" s="24"/>
      <c r="C16" s="32">
        <f>SUM(C17:C27)</f>
        <v>0</v>
      </c>
      <c r="D16" s="32">
        <f>SUM(D17:D27)</f>
        <v>3187.5</v>
      </c>
      <c r="E16" s="32">
        <f>SUM(E17:E27)</f>
        <v>113.89</v>
      </c>
      <c r="F16" s="32">
        <f>SUM(F17:F27)</f>
        <v>146</v>
      </c>
      <c r="G16" s="32">
        <f>SUM(G17:G27)</f>
        <v>6000</v>
      </c>
      <c r="H16" s="32">
        <f>SUM(H17:H27)</f>
        <v>6000</v>
      </c>
      <c r="I16" s="32">
        <f>SUM(I17:I27)</f>
        <v>6000</v>
      </c>
    </row>
    <row r="17" spans="1:9" ht="12.75">
      <c r="A17" s="68" t="s">
        <v>183</v>
      </c>
      <c r="B17" s="69"/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</row>
    <row r="18" spans="1:9" ht="12.75">
      <c r="A18" s="68" t="s">
        <v>184</v>
      </c>
      <c r="B18" s="69"/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</row>
    <row r="19" spans="1:9" ht="12.75">
      <c r="A19" s="68" t="s">
        <v>185</v>
      </c>
      <c r="B19" s="69"/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</row>
    <row r="20" spans="1:9" ht="12.75">
      <c r="A20" s="68" t="s">
        <v>186</v>
      </c>
      <c r="B20" s="69"/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</row>
    <row r="21" spans="1:9" ht="12.75">
      <c r="A21" s="68" t="s">
        <v>187</v>
      </c>
      <c r="B21" s="69"/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</row>
    <row r="22" spans="1:9" ht="12.75">
      <c r="A22" s="68" t="s">
        <v>188</v>
      </c>
      <c r="B22" s="69"/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</row>
    <row r="23" spans="1:9" ht="12.75">
      <c r="A23" s="68" t="s">
        <v>189</v>
      </c>
      <c r="B23" s="69"/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</row>
    <row r="24" spans="1:9" ht="12.75">
      <c r="A24" s="68" t="s">
        <v>190</v>
      </c>
      <c r="B24" s="69"/>
      <c r="C24" s="74">
        <v>0</v>
      </c>
      <c r="D24" s="74">
        <v>0</v>
      </c>
      <c r="E24" s="74">
        <v>113.89</v>
      </c>
      <c r="F24" s="74">
        <v>146</v>
      </c>
      <c r="G24" s="74">
        <v>0</v>
      </c>
      <c r="H24" s="74">
        <v>0</v>
      </c>
      <c r="I24" s="74">
        <v>0</v>
      </c>
    </row>
    <row r="25" spans="1:9" ht="12.75">
      <c r="A25" s="68" t="s">
        <v>191</v>
      </c>
      <c r="B25" s="69"/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</row>
    <row r="26" spans="1:9" ht="12.75">
      <c r="A26" s="68" t="s">
        <v>192</v>
      </c>
      <c r="B26" s="69"/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</row>
    <row r="27" spans="1:9" ht="12.75">
      <c r="A27" s="68" t="s">
        <v>193</v>
      </c>
      <c r="B27" s="69"/>
      <c r="C27" s="74">
        <v>0</v>
      </c>
      <c r="D27" s="74">
        <v>3187.5</v>
      </c>
      <c r="E27" s="74">
        <v>0</v>
      </c>
      <c r="F27" s="74">
        <v>0</v>
      </c>
      <c r="G27" s="74">
        <v>6000</v>
      </c>
      <c r="H27" s="74">
        <v>6000</v>
      </c>
      <c r="I27" s="74">
        <v>6000</v>
      </c>
    </row>
    <row r="28" spans="1:9" ht="12.75">
      <c r="A28" s="23" t="s">
        <v>194</v>
      </c>
      <c r="B28" s="24"/>
      <c r="C28" s="32">
        <v>50741.01</v>
      </c>
      <c r="D28" s="32">
        <v>115492.62</v>
      </c>
      <c r="E28" s="32">
        <v>51818.49</v>
      </c>
      <c r="F28" s="32">
        <v>179777.82</v>
      </c>
      <c r="G28" s="32">
        <v>235622.54</v>
      </c>
      <c r="H28" s="32">
        <v>222957.92</v>
      </c>
      <c r="I28" s="32">
        <v>218811.28</v>
      </c>
    </row>
    <row r="29" spans="1:9" ht="12.75">
      <c r="A29" s="70" t="s">
        <v>195</v>
      </c>
      <c r="B29" s="71"/>
      <c r="C29" s="75">
        <f>C30+C33</f>
        <v>698216.9700000001</v>
      </c>
      <c r="D29" s="75">
        <f>D30+D33</f>
        <v>690779.94</v>
      </c>
      <c r="E29" s="75">
        <f>E30+E33</f>
        <v>674586.71</v>
      </c>
      <c r="F29" s="75">
        <f>F30+F33</f>
        <v>674819.76</v>
      </c>
      <c r="G29" s="75">
        <f>G30+G33</f>
        <v>621373.88</v>
      </c>
      <c r="H29" s="75">
        <f>H30+H33</f>
        <v>571657.9</v>
      </c>
      <c r="I29" s="75">
        <f>I30+I33</f>
        <v>517798.46</v>
      </c>
    </row>
    <row r="30" spans="1:9" ht="12.75">
      <c r="A30" s="23" t="s">
        <v>196</v>
      </c>
      <c r="B30" s="24"/>
      <c r="C30" s="32">
        <f>C31+C32</f>
        <v>689763.8400000001</v>
      </c>
      <c r="D30" s="32">
        <f>D31+D32</f>
        <v>670800.0499999999</v>
      </c>
      <c r="E30" s="32">
        <f>E31+E32</f>
        <v>663908.08</v>
      </c>
      <c r="F30" s="32">
        <f>F31+F32</f>
        <v>664160.76</v>
      </c>
      <c r="G30" s="32">
        <f>G31+G32</f>
        <v>614815.88</v>
      </c>
      <c r="H30" s="32">
        <f>H31+H32</f>
        <v>565003.9</v>
      </c>
      <c r="I30" s="32">
        <f>I31+I32</f>
        <v>511042.46</v>
      </c>
    </row>
    <row r="31" spans="1:9" ht="12.75">
      <c r="A31" s="68" t="s">
        <v>197</v>
      </c>
      <c r="B31" s="69"/>
      <c r="C31" s="74">
        <v>617361.06</v>
      </c>
      <c r="D31" s="74">
        <v>611485.83</v>
      </c>
      <c r="E31" s="74">
        <v>604845.26</v>
      </c>
      <c r="F31" s="74">
        <v>604845.26</v>
      </c>
      <c r="G31" s="74">
        <v>555499.88</v>
      </c>
      <c r="H31" s="74">
        <v>505687.9</v>
      </c>
      <c r="I31" s="74">
        <v>451726.46</v>
      </c>
    </row>
    <row r="32" spans="1:9" ht="12.75">
      <c r="A32" s="68" t="s">
        <v>198</v>
      </c>
      <c r="B32" s="69"/>
      <c r="C32" s="74">
        <v>72402.78</v>
      </c>
      <c r="D32" s="74">
        <v>59314.22</v>
      </c>
      <c r="E32" s="74">
        <v>59062.82</v>
      </c>
      <c r="F32" s="74">
        <v>59315.5</v>
      </c>
      <c r="G32" s="74">
        <v>59316</v>
      </c>
      <c r="H32" s="74">
        <v>59316</v>
      </c>
      <c r="I32" s="74">
        <v>59316</v>
      </c>
    </row>
    <row r="33" spans="1:9" ht="12.75">
      <c r="A33" s="23" t="s">
        <v>199</v>
      </c>
      <c r="B33" s="24"/>
      <c r="C33" s="32">
        <v>8453.13</v>
      </c>
      <c r="D33" s="32">
        <v>19979.89</v>
      </c>
      <c r="E33" s="32">
        <v>10678.63</v>
      </c>
      <c r="F33" s="32">
        <v>10659</v>
      </c>
      <c r="G33" s="32">
        <v>6558</v>
      </c>
      <c r="H33" s="32">
        <v>6654</v>
      </c>
      <c r="I33" s="32">
        <v>6756</v>
      </c>
    </row>
    <row r="34" spans="1:9" ht="12.75">
      <c r="A34" s="72" t="s">
        <v>200</v>
      </c>
      <c r="B34" s="73"/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</row>
    <row r="36" spans="1:9" ht="12.75">
      <c r="A36" s="19" t="s">
        <v>201</v>
      </c>
      <c r="B36" s="20"/>
      <c r="C36" s="30" t="s">
        <v>155</v>
      </c>
      <c r="D36" s="30" t="s">
        <v>156</v>
      </c>
      <c r="E36" s="30" t="s">
        <v>157</v>
      </c>
      <c r="F36" s="30" t="s">
        <v>158</v>
      </c>
      <c r="G36" s="30" t="s">
        <v>159</v>
      </c>
      <c r="H36" s="30" t="s">
        <v>160</v>
      </c>
      <c r="I36" s="30" t="s">
        <v>161</v>
      </c>
    </row>
    <row r="37" spans="1:9" ht="12.75">
      <c r="A37" s="21" t="s">
        <v>202</v>
      </c>
      <c r="B37" s="22"/>
      <c r="C37" s="31">
        <f>C38+C39+C45+C62+C63</f>
        <v>12302695.11</v>
      </c>
      <c r="D37" s="31">
        <f>D38+D39+D45+D62+D63</f>
        <v>12329142.600000001</v>
      </c>
      <c r="E37" s="31">
        <f>E38+E39+E45+E62+E63</f>
        <v>13965693.910000002</v>
      </c>
      <c r="F37" s="31">
        <f>F38+F39+F45+F62+F63</f>
        <v>14016839.84</v>
      </c>
      <c r="G37" s="31">
        <f>G38+G39+G45+G62+G63</f>
        <v>14103719.09</v>
      </c>
      <c r="H37" s="31">
        <f>H38+H39+H45+H62+H63</f>
        <v>14112523.849999998</v>
      </c>
      <c r="I37" s="31">
        <f>I38+I39+I45+I62+I63</f>
        <v>14346807.209999999</v>
      </c>
    </row>
    <row r="38" spans="1:9" ht="12.75">
      <c r="A38" s="23" t="s">
        <v>203</v>
      </c>
      <c r="B38" s="24"/>
      <c r="C38" s="32">
        <v>8320670.28</v>
      </c>
      <c r="D38" s="32">
        <v>8675604.23</v>
      </c>
      <c r="E38" s="32">
        <v>10021643.72</v>
      </c>
      <c r="F38" s="32">
        <v>9981471.93</v>
      </c>
      <c r="G38" s="32">
        <v>10327971.53</v>
      </c>
      <c r="H38" s="32">
        <v>10497462.02</v>
      </c>
      <c r="I38" s="32">
        <v>10634436.76</v>
      </c>
    </row>
    <row r="39" spans="1:9" ht="12.75">
      <c r="A39" s="23" t="s">
        <v>204</v>
      </c>
      <c r="B39" s="24"/>
      <c r="C39" s="32">
        <f>C40+C44</f>
        <v>0</v>
      </c>
      <c r="D39" s="32">
        <f>D40+D44</f>
        <v>0</v>
      </c>
      <c r="E39" s="32">
        <f>E40+E44</f>
        <v>0</v>
      </c>
      <c r="F39" s="32">
        <f>F40+F44</f>
        <v>0</v>
      </c>
      <c r="G39" s="32">
        <f>G40+G44</f>
        <v>0</v>
      </c>
      <c r="H39" s="32">
        <f>H40+H44</f>
        <v>0</v>
      </c>
      <c r="I39" s="32">
        <f>I40+I44</f>
        <v>0</v>
      </c>
    </row>
    <row r="40" spans="1:9" ht="12.75">
      <c r="A40" s="68" t="s">
        <v>205</v>
      </c>
      <c r="B40" s="69"/>
      <c r="C40" s="74">
        <f>SUM(C41:C43)</f>
        <v>0</v>
      </c>
      <c r="D40" s="74">
        <f>SUM(D41:D43)</f>
        <v>0</v>
      </c>
      <c r="E40" s="74">
        <f>SUM(E41:E43)</f>
        <v>0</v>
      </c>
      <c r="F40" s="74">
        <f>SUM(F41:F43)</f>
        <v>0</v>
      </c>
      <c r="G40" s="74">
        <f>SUM(G41:G43)</f>
        <v>0</v>
      </c>
      <c r="H40" s="74">
        <f>SUM(H41:H43)</f>
        <v>0</v>
      </c>
      <c r="I40" s="74">
        <f>SUM(I41:I43)</f>
        <v>0</v>
      </c>
    </row>
    <row r="41" spans="1:9" ht="12.75">
      <c r="A41" s="68" t="s">
        <v>206</v>
      </c>
      <c r="B41" s="69"/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</row>
    <row r="42" spans="1:9" ht="12.75">
      <c r="A42" s="68" t="s">
        <v>207</v>
      </c>
      <c r="B42" s="69"/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</row>
    <row r="43" spans="1:9" ht="12.75">
      <c r="A43" s="68" t="s">
        <v>208</v>
      </c>
      <c r="B43" s="69"/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</row>
    <row r="44" spans="1:9" ht="12.75">
      <c r="A44" s="68" t="s">
        <v>209</v>
      </c>
      <c r="B44" s="69"/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</row>
    <row r="45" spans="1:9" ht="12.75">
      <c r="A45" s="23" t="s">
        <v>210</v>
      </c>
      <c r="B45" s="24"/>
      <c r="C45" s="32">
        <f>C46+C55</f>
        <v>3701847.4400000004</v>
      </c>
      <c r="D45" s="32">
        <f>D46+D55</f>
        <v>3469404.1</v>
      </c>
      <c r="E45" s="32">
        <f>E46+E55</f>
        <v>3798380.8999999994</v>
      </c>
      <c r="F45" s="32">
        <f>F46+F55</f>
        <v>3789816.68</v>
      </c>
      <c r="G45" s="32">
        <f>G46+G55</f>
        <v>3546991.64</v>
      </c>
      <c r="H45" s="32">
        <f>H46+H55</f>
        <v>3385034.44</v>
      </c>
      <c r="I45" s="32">
        <f>I46+I55</f>
        <v>3479622.44</v>
      </c>
    </row>
    <row r="46" spans="1:9" ht="12.75">
      <c r="A46" s="68" t="s">
        <v>211</v>
      </c>
      <c r="B46" s="69"/>
      <c r="C46" s="74">
        <f>C47+C48</f>
        <v>988478.3600000001</v>
      </c>
      <c r="D46" s="74">
        <f>D47+D48</f>
        <v>1053756.1800000002</v>
      </c>
      <c r="E46" s="74">
        <f>E47+E48</f>
        <v>1112454.8199999998</v>
      </c>
      <c r="F46" s="74">
        <f>F47+F48</f>
        <v>1116300.9</v>
      </c>
      <c r="G46" s="74">
        <f>G47+G48</f>
        <v>1221815.4</v>
      </c>
      <c r="H46" s="74">
        <f>H47+H48</f>
        <v>1288427.4</v>
      </c>
      <c r="I46" s="74">
        <f>I47+I48</f>
        <v>1371285.4</v>
      </c>
    </row>
    <row r="47" spans="1:9" ht="12.75">
      <c r="A47" s="68" t="s">
        <v>212</v>
      </c>
      <c r="B47" s="69"/>
      <c r="C47" s="74">
        <v>494838.96</v>
      </c>
      <c r="D47" s="74">
        <v>507877.28</v>
      </c>
      <c r="E47" s="74">
        <v>519426.16</v>
      </c>
      <c r="F47" s="74">
        <v>525696</v>
      </c>
      <c r="G47" s="74">
        <v>544076</v>
      </c>
      <c r="H47" s="74">
        <v>563099</v>
      </c>
      <c r="I47" s="74">
        <v>582808</v>
      </c>
    </row>
    <row r="48" spans="1:9" ht="12.75">
      <c r="A48" s="68" t="s">
        <v>213</v>
      </c>
      <c r="B48" s="69"/>
      <c r="C48" s="74">
        <f>SUM(C49:C54)</f>
        <v>493639.4</v>
      </c>
      <c r="D48" s="74">
        <f>SUM(D49:D54)</f>
        <v>545878.9</v>
      </c>
      <c r="E48" s="74">
        <f>SUM(E49:E54)</f>
        <v>593028.6599999999</v>
      </c>
      <c r="F48" s="74">
        <f>SUM(F49:F54)</f>
        <v>590604.9</v>
      </c>
      <c r="G48" s="74">
        <f>SUM(G49:G54)</f>
        <v>677739.4</v>
      </c>
      <c r="H48" s="74">
        <f>SUM(H49:H54)</f>
        <v>725328.4</v>
      </c>
      <c r="I48" s="74">
        <f>SUM(I49:I54)</f>
        <v>788477.4</v>
      </c>
    </row>
    <row r="49" spans="1:9" ht="12.75">
      <c r="A49" s="68" t="s">
        <v>214</v>
      </c>
      <c r="B49" s="69"/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</row>
    <row r="50" spans="1:9" ht="12.75">
      <c r="A50" s="68" t="s">
        <v>215</v>
      </c>
      <c r="B50" s="69"/>
      <c r="C50" s="74">
        <v>493639.4</v>
      </c>
      <c r="D50" s="74">
        <v>545878.9</v>
      </c>
      <c r="E50" s="74">
        <v>570163.32</v>
      </c>
      <c r="F50" s="74">
        <v>590604.9</v>
      </c>
      <c r="G50" s="74">
        <v>677739.4</v>
      </c>
      <c r="H50" s="74">
        <v>725328.4</v>
      </c>
      <c r="I50" s="74">
        <v>788477.4</v>
      </c>
    </row>
    <row r="51" spans="1:9" ht="12.75">
      <c r="A51" s="68" t="s">
        <v>216</v>
      </c>
      <c r="B51" s="69"/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</row>
    <row r="52" spans="1:9" ht="12.75">
      <c r="A52" s="68" t="s">
        <v>217</v>
      </c>
      <c r="B52" s="69"/>
      <c r="C52" s="74">
        <v>0</v>
      </c>
      <c r="D52" s="74">
        <v>0</v>
      </c>
      <c r="E52" s="74">
        <v>22865.34</v>
      </c>
      <c r="F52" s="74">
        <v>0</v>
      </c>
      <c r="G52" s="74">
        <v>0</v>
      </c>
      <c r="H52" s="74">
        <v>0</v>
      </c>
      <c r="I52" s="74">
        <v>0</v>
      </c>
    </row>
    <row r="53" spans="1:9" ht="12.75">
      <c r="A53" s="68" t="s">
        <v>218</v>
      </c>
      <c r="B53" s="69"/>
      <c r="C53" s="74">
        <v>0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</row>
    <row r="54" spans="1:9" ht="12.75">
      <c r="A54" s="68" t="s">
        <v>219</v>
      </c>
      <c r="B54" s="69"/>
      <c r="C54" s="74">
        <v>0</v>
      </c>
      <c r="D54" s="74">
        <v>0</v>
      </c>
      <c r="E54" s="74">
        <v>0</v>
      </c>
      <c r="F54" s="74">
        <v>0</v>
      </c>
      <c r="G54" s="74">
        <v>0</v>
      </c>
      <c r="H54" s="74">
        <v>0</v>
      </c>
      <c r="I54" s="74">
        <v>0</v>
      </c>
    </row>
    <row r="55" spans="1:9" ht="12.75">
      <c r="A55" s="68" t="s">
        <v>220</v>
      </c>
      <c r="B55" s="69"/>
      <c r="C55" s="74">
        <f>SUM(C56:C61)</f>
        <v>2713369.08</v>
      </c>
      <c r="D55" s="74">
        <f>SUM(D56:D61)</f>
        <v>2415647.92</v>
      </c>
      <c r="E55" s="74">
        <f>SUM(E56:E61)</f>
        <v>2685926.0799999996</v>
      </c>
      <c r="F55" s="74">
        <f>SUM(F56:F61)</f>
        <v>2673515.7800000003</v>
      </c>
      <c r="G55" s="74">
        <f>SUM(G56:G61)</f>
        <v>2325176.24</v>
      </c>
      <c r="H55" s="74">
        <f>SUM(H56:H61)</f>
        <v>2096607.04</v>
      </c>
      <c r="I55" s="74">
        <f>SUM(I56:I61)</f>
        <v>2108337.04</v>
      </c>
    </row>
    <row r="56" spans="1:9" ht="12.75">
      <c r="A56" s="68" t="s">
        <v>214</v>
      </c>
      <c r="B56" s="69"/>
      <c r="C56" s="74">
        <v>1807219.26</v>
      </c>
      <c r="D56" s="74">
        <v>1602379.7</v>
      </c>
      <c r="E56" s="74">
        <v>1678729.79</v>
      </c>
      <c r="F56" s="74">
        <v>1891538.18</v>
      </c>
      <c r="G56" s="74">
        <v>1729486.32</v>
      </c>
      <c r="H56" s="74">
        <v>1506667.32</v>
      </c>
      <c r="I56" s="74">
        <v>1517492.32</v>
      </c>
    </row>
    <row r="57" spans="1:9" ht="12.75">
      <c r="A57" s="68" t="s">
        <v>215</v>
      </c>
      <c r="B57" s="69"/>
      <c r="C57" s="74">
        <v>868899.98</v>
      </c>
      <c r="D57" s="74">
        <v>717694.54</v>
      </c>
      <c r="E57" s="74">
        <v>786311.51</v>
      </c>
      <c r="F57" s="74">
        <v>752527.63</v>
      </c>
      <c r="G57" s="74">
        <v>562703.92</v>
      </c>
      <c r="H57" s="74">
        <v>558314.72</v>
      </c>
      <c r="I57" s="74">
        <v>560458.72</v>
      </c>
    </row>
    <row r="58" spans="1:9" ht="12.75">
      <c r="A58" s="68" t="s">
        <v>216</v>
      </c>
      <c r="B58" s="69"/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</row>
    <row r="59" spans="1:9" ht="12.75">
      <c r="A59" s="68" t="s">
        <v>217</v>
      </c>
      <c r="B59" s="69"/>
      <c r="C59" s="74">
        <v>19082.29</v>
      </c>
      <c r="D59" s="74">
        <v>96217.67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</row>
    <row r="60" spans="1:9" ht="12.75">
      <c r="A60" s="68" t="s">
        <v>218</v>
      </c>
      <c r="B60" s="69"/>
      <c r="C60" s="74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</row>
    <row r="61" spans="1:9" ht="12.75">
      <c r="A61" s="68" t="s">
        <v>219</v>
      </c>
      <c r="B61" s="69"/>
      <c r="C61" s="74">
        <v>18167.55</v>
      </c>
      <c r="D61" s="74">
        <v>-643.99</v>
      </c>
      <c r="E61" s="74">
        <v>220884.78</v>
      </c>
      <c r="F61" s="74">
        <v>29449.97</v>
      </c>
      <c r="G61" s="74">
        <v>32986</v>
      </c>
      <c r="H61" s="74">
        <v>31625</v>
      </c>
      <c r="I61" s="74">
        <v>30386</v>
      </c>
    </row>
    <row r="62" spans="1:9" ht="12.75">
      <c r="A62" s="23" t="s">
        <v>221</v>
      </c>
      <c r="B62" s="24"/>
      <c r="C62" s="32">
        <v>77296.54</v>
      </c>
      <c r="D62" s="32">
        <v>114182.97</v>
      </c>
      <c r="E62" s="32">
        <v>90753.46</v>
      </c>
      <c r="F62" s="32">
        <v>185410.33</v>
      </c>
      <c r="G62" s="32">
        <v>186094.8</v>
      </c>
      <c r="H62" s="32">
        <v>188780.1</v>
      </c>
      <c r="I62" s="32">
        <v>191504</v>
      </c>
    </row>
    <row r="63" spans="1:9" ht="12.75">
      <c r="A63" s="23" t="s">
        <v>222</v>
      </c>
      <c r="B63" s="24"/>
      <c r="C63" s="32">
        <v>202880.85</v>
      </c>
      <c r="D63" s="32">
        <v>69951.3</v>
      </c>
      <c r="E63" s="32">
        <v>54915.83</v>
      </c>
      <c r="F63" s="32">
        <v>60140.9</v>
      </c>
      <c r="G63" s="32">
        <v>42661.12</v>
      </c>
      <c r="H63" s="32">
        <v>41247.29</v>
      </c>
      <c r="I63" s="32">
        <v>41244.01</v>
      </c>
    </row>
    <row r="64" spans="1:9" ht="12.75">
      <c r="A64" s="70" t="s">
        <v>223</v>
      </c>
      <c r="B64" s="71"/>
      <c r="C64" s="75">
        <v>11089.35</v>
      </c>
      <c r="D64" s="75">
        <v>25794.34</v>
      </c>
      <c r="E64" s="75">
        <v>35605.37</v>
      </c>
      <c r="F64" s="75">
        <v>36539.89</v>
      </c>
      <c r="G64" s="75">
        <v>37858.5</v>
      </c>
      <c r="H64" s="75">
        <v>39128</v>
      </c>
      <c r="I64" s="75">
        <v>40400</v>
      </c>
    </row>
    <row r="65" spans="1:9" ht="12.75">
      <c r="A65" s="70" t="s">
        <v>224</v>
      </c>
      <c r="B65" s="71"/>
      <c r="C65" s="75">
        <v>0</v>
      </c>
      <c r="D65" s="75">
        <v>0</v>
      </c>
      <c r="E65" s="75">
        <v>0</v>
      </c>
      <c r="F65" s="75">
        <v>0</v>
      </c>
      <c r="G65" s="75">
        <v>0</v>
      </c>
      <c r="H65" s="75">
        <v>0</v>
      </c>
      <c r="I65" s="75">
        <v>0</v>
      </c>
    </row>
    <row r="66" spans="1:9" ht="12.75">
      <c r="A66" s="25"/>
      <c r="B66" s="26"/>
      <c r="C66" s="34"/>
      <c r="D66" s="34"/>
      <c r="E66" s="34"/>
      <c r="F66" s="34"/>
      <c r="G66" s="34"/>
      <c r="H66" s="34"/>
      <c r="I66" s="34"/>
    </row>
    <row r="67" spans="1:9" ht="12.75">
      <c r="A67" s="66" t="s">
        <v>225</v>
      </c>
      <c r="B67" s="67"/>
      <c r="C67" s="77">
        <f>C37+C64+C65-C5-C29-C34</f>
        <v>-352747.9800000017</v>
      </c>
      <c r="D67" s="77">
        <f>D37+D64+D65-D5-D29-D34</f>
        <v>-457639.88999999734</v>
      </c>
      <c r="E67" s="77">
        <f>E37+E64+E65-E5-E29-E34</f>
        <v>-758400.7199999997</v>
      </c>
      <c r="F67" s="77">
        <f>F37+F64+F65-F5-F29-F34</f>
        <v>-991161.0899999982</v>
      </c>
      <c r="G67" s="77">
        <f>G37+G64+G65-G5-G29-G34</f>
        <v>-3098944.9899999993</v>
      </c>
      <c r="H67" s="77">
        <f>H37+H64+H65-H5-H29-H34</f>
        <v>-3550433.600000003</v>
      </c>
      <c r="I67" s="77">
        <f>I37+I64+I65-I5-I29-I34</f>
        <v>-3724870.8800000036</v>
      </c>
    </row>
    <row r="69" spans="1:9" ht="12.75">
      <c r="A69" s="19" t="s">
        <v>226</v>
      </c>
      <c r="B69" s="20"/>
      <c r="C69" s="30" t="s">
        <v>155</v>
      </c>
      <c r="D69" s="30" t="s">
        <v>156</v>
      </c>
      <c r="E69" s="30" t="s">
        <v>157</v>
      </c>
      <c r="F69" s="30" t="s">
        <v>158</v>
      </c>
      <c r="G69" s="30" t="s">
        <v>159</v>
      </c>
      <c r="H69" s="30" t="s">
        <v>160</v>
      </c>
      <c r="I69" s="30" t="s">
        <v>161</v>
      </c>
    </row>
    <row r="70" spans="1:9" ht="12.75">
      <c r="A70" s="21" t="s">
        <v>227</v>
      </c>
      <c r="B70" s="22"/>
      <c r="C70" s="31">
        <f>SUM(C71:C74)</f>
        <v>0</v>
      </c>
      <c r="D70" s="31">
        <f>SUM(D71:D74)</f>
        <v>0</v>
      </c>
      <c r="E70" s="31">
        <f>SUM(E71:E74)</f>
        <v>0</v>
      </c>
      <c r="F70" s="31">
        <f>SUM(F71:F74)</f>
        <v>0</v>
      </c>
      <c r="G70" s="31">
        <f>SUM(G71:G74)</f>
        <v>0</v>
      </c>
      <c r="H70" s="31">
        <f>SUM(H71:H74)</f>
        <v>0</v>
      </c>
      <c r="I70" s="31">
        <f>SUM(I71:I74)</f>
        <v>0</v>
      </c>
    </row>
    <row r="71" spans="1:9" ht="12.75">
      <c r="A71" s="23" t="s">
        <v>228</v>
      </c>
      <c r="B71" s="24"/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</row>
    <row r="72" spans="1:9" ht="12.75">
      <c r="A72" s="23" t="s">
        <v>229</v>
      </c>
      <c r="B72" s="24"/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</row>
    <row r="73" spans="1:9" ht="12.75">
      <c r="A73" s="23" t="s">
        <v>230</v>
      </c>
      <c r="B73" s="24"/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</row>
    <row r="74" spans="1:9" ht="12.75">
      <c r="A74" s="23" t="s">
        <v>231</v>
      </c>
      <c r="B74" s="24"/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</row>
    <row r="75" spans="1:9" ht="12.75">
      <c r="A75" s="70" t="s">
        <v>232</v>
      </c>
      <c r="B75" s="71"/>
      <c r="C75" s="75">
        <f>C76+C82</f>
        <v>2530187.61</v>
      </c>
      <c r="D75" s="75">
        <f>D76+D82</f>
        <v>9492649.84</v>
      </c>
      <c r="E75" s="75">
        <f>E76+E82</f>
        <v>2880222.73</v>
      </c>
      <c r="F75" s="75">
        <f>F76+F82</f>
        <v>2872801.86</v>
      </c>
      <c r="G75" s="75">
        <f>G76+G82</f>
        <v>460300.37999999995</v>
      </c>
      <c r="H75" s="75">
        <f>H76+H82</f>
        <v>68070</v>
      </c>
      <c r="I75" s="75">
        <f>I76+I82</f>
        <v>68867</v>
      </c>
    </row>
    <row r="76" spans="1:9" ht="12.75">
      <c r="A76" s="23" t="s">
        <v>233</v>
      </c>
      <c r="B76" s="24"/>
      <c r="C76" s="32">
        <f>SUM(C77:C81)</f>
        <v>2530187.61</v>
      </c>
      <c r="D76" s="32">
        <f>SUM(D77:D81)</f>
        <v>9486007.17</v>
      </c>
      <c r="E76" s="32">
        <f>SUM(E77:E81)</f>
        <v>2876864.71</v>
      </c>
      <c r="F76" s="32">
        <f>SUM(F77:F81)</f>
        <v>2869443.84</v>
      </c>
      <c r="G76" s="32">
        <f>SUM(G77:G81)</f>
        <v>452025.06999999995</v>
      </c>
      <c r="H76" s="32">
        <f>SUM(H77:H81)</f>
        <v>68070</v>
      </c>
      <c r="I76" s="32">
        <f>SUM(I77:I81)</f>
        <v>68867</v>
      </c>
    </row>
    <row r="77" spans="1:9" ht="12.75">
      <c r="A77" s="68" t="s">
        <v>234</v>
      </c>
      <c r="B77" s="69"/>
      <c r="C77" s="74">
        <v>2358109.02</v>
      </c>
      <c r="D77" s="74">
        <v>9417592</v>
      </c>
      <c r="E77" s="74">
        <v>2369768.13</v>
      </c>
      <c r="F77" s="74">
        <v>2362347.26</v>
      </c>
      <c r="G77" s="74">
        <v>360259.85</v>
      </c>
      <c r="H77" s="74">
        <v>15000</v>
      </c>
      <c r="I77" s="74">
        <v>15000</v>
      </c>
    </row>
    <row r="78" spans="1:9" ht="12.75">
      <c r="A78" s="68" t="s">
        <v>235</v>
      </c>
      <c r="B78" s="69"/>
      <c r="C78" s="74">
        <v>0</v>
      </c>
      <c r="D78" s="74">
        <v>0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</row>
    <row r="79" spans="1:9" ht="12.75">
      <c r="A79" s="68" t="s">
        <v>236</v>
      </c>
      <c r="B79" s="69"/>
      <c r="C79" s="74">
        <v>172078.59</v>
      </c>
      <c r="D79" s="74">
        <v>68415.17</v>
      </c>
      <c r="E79" s="74">
        <v>507096.58</v>
      </c>
      <c r="F79" s="74">
        <v>507096.58</v>
      </c>
      <c r="G79" s="74">
        <v>91765.22</v>
      </c>
      <c r="H79" s="74">
        <v>53070</v>
      </c>
      <c r="I79" s="74">
        <v>53867</v>
      </c>
    </row>
    <row r="80" spans="1:9" ht="12.75">
      <c r="A80" s="68" t="s">
        <v>237</v>
      </c>
      <c r="B80" s="69"/>
      <c r="C80" s="74">
        <v>0</v>
      </c>
      <c r="D80" s="74">
        <v>0</v>
      </c>
      <c r="E80" s="74">
        <v>0</v>
      </c>
      <c r="F80" s="74">
        <v>0</v>
      </c>
      <c r="G80" s="74">
        <v>0</v>
      </c>
      <c r="H80" s="74">
        <v>0</v>
      </c>
      <c r="I80" s="74">
        <v>0</v>
      </c>
    </row>
    <row r="81" spans="1:9" ht="12.75">
      <c r="A81" s="68" t="s">
        <v>238</v>
      </c>
      <c r="B81" s="69"/>
      <c r="C81" s="74">
        <v>0</v>
      </c>
      <c r="D81" s="74">
        <v>0</v>
      </c>
      <c r="E81" s="74">
        <v>0</v>
      </c>
      <c r="F81" s="74">
        <v>0</v>
      </c>
      <c r="G81" s="74">
        <v>0</v>
      </c>
      <c r="H81" s="74">
        <v>0</v>
      </c>
      <c r="I81" s="74">
        <v>0</v>
      </c>
    </row>
    <row r="82" spans="1:9" ht="12.75">
      <c r="A82" s="23" t="s">
        <v>239</v>
      </c>
      <c r="B82" s="24"/>
      <c r="C82" s="32">
        <f>SUM(C83:C84)</f>
        <v>0</v>
      </c>
      <c r="D82" s="32">
        <f>SUM(D83:D84)</f>
        <v>6642.67</v>
      </c>
      <c r="E82" s="32">
        <f>SUM(E83:E84)</f>
        <v>3358.02</v>
      </c>
      <c r="F82" s="32">
        <f>SUM(F83:F84)</f>
        <v>3358.02</v>
      </c>
      <c r="G82" s="32">
        <f>SUM(G83:G84)</f>
        <v>8275.31</v>
      </c>
      <c r="H82" s="32">
        <f>SUM(H83:H84)</f>
        <v>0</v>
      </c>
      <c r="I82" s="32">
        <f>SUM(I83:I84)</f>
        <v>0</v>
      </c>
    </row>
    <row r="83" spans="1:9" ht="12.75">
      <c r="A83" s="68" t="s">
        <v>240</v>
      </c>
      <c r="B83" s="69"/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</row>
    <row r="84" spans="1:9" ht="12.75">
      <c r="A84" s="68" t="s">
        <v>241</v>
      </c>
      <c r="B84" s="69"/>
      <c r="C84" s="74">
        <v>0</v>
      </c>
      <c r="D84" s="74">
        <v>6642.67</v>
      </c>
      <c r="E84" s="74">
        <v>3358.02</v>
      </c>
      <c r="F84" s="74">
        <v>3358.02</v>
      </c>
      <c r="G84" s="74">
        <v>8275.31</v>
      </c>
      <c r="H84" s="74">
        <v>0</v>
      </c>
      <c r="I84" s="74">
        <v>0</v>
      </c>
    </row>
    <row r="85" spans="1:9" ht="12.75">
      <c r="A85" s="70" t="s">
        <v>242</v>
      </c>
      <c r="B85" s="71"/>
      <c r="C85" s="75">
        <v>73696.28</v>
      </c>
      <c r="D85" s="75">
        <v>100917.3</v>
      </c>
      <c r="E85" s="75">
        <v>32999.2</v>
      </c>
      <c r="F85" s="75">
        <v>40858.25</v>
      </c>
      <c r="G85" s="75">
        <v>12443</v>
      </c>
      <c r="H85" s="75">
        <v>0</v>
      </c>
      <c r="I85" s="75">
        <v>0</v>
      </c>
    </row>
    <row r="86" spans="1:9" ht="12.75">
      <c r="A86" s="70" t="s">
        <v>243</v>
      </c>
      <c r="B86" s="71"/>
      <c r="C86" s="75">
        <f>SUM(C87:C97)</f>
        <v>0</v>
      </c>
      <c r="D86" s="75">
        <f>SUM(D87:D97)</f>
        <v>0</v>
      </c>
      <c r="E86" s="75">
        <f>SUM(E87:E97)</f>
        <v>0</v>
      </c>
      <c r="F86" s="75">
        <f>SUM(F87:F97)</f>
        <v>0</v>
      </c>
      <c r="G86" s="75">
        <f>SUM(G87:G97)</f>
        <v>0</v>
      </c>
      <c r="H86" s="75">
        <f>SUM(H87:H97)</f>
        <v>0</v>
      </c>
      <c r="I86" s="75">
        <f>SUM(I87:I97)</f>
        <v>0</v>
      </c>
    </row>
    <row r="87" spans="1:9" ht="12.75">
      <c r="A87" s="68" t="s">
        <v>244</v>
      </c>
      <c r="B87" s="69"/>
      <c r="C87" s="74">
        <v>0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</row>
    <row r="88" spans="1:9" ht="12.75">
      <c r="A88" s="68" t="s">
        <v>245</v>
      </c>
      <c r="B88" s="69"/>
      <c r="C88" s="74">
        <v>0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</row>
    <row r="89" spans="1:9" ht="12.75">
      <c r="A89" s="68" t="s">
        <v>246</v>
      </c>
      <c r="B89" s="69"/>
      <c r="C89" s="74">
        <v>0</v>
      </c>
      <c r="D89" s="74">
        <v>0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</row>
    <row r="90" spans="1:9" ht="12.75">
      <c r="A90" s="68" t="s">
        <v>247</v>
      </c>
      <c r="B90" s="69"/>
      <c r="C90" s="74">
        <v>0</v>
      </c>
      <c r="D90" s="74">
        <v>0</v>
      </c>
      <c r="E90" s="74">
        <v>0</v>
      </c>
      <c r="F90" s="74">
        <v>0</v>
      </c>
      <c r="G90" s="74">
        <v>0</v>
      </c>
      <c r="H90" s="74">
        <v>0</v>
      </c>
      <c r="I90" s="74">
        <v>0</v>
      </c>
    </row>
    <row r="91" spans="1:9" ht="12.75">
      <c r="A91" s="68" t="s">
        <v>248</v>
      </c>
      <c r="B91" s="69"/>
      <c r="C91" s="74">
        <v>0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</row>
    <row r="92" spans="1:9" ht="12.75">
      <c r="A92" s="68" t="s">
        <v>249</v>
      </c>
      <c r="B92" s="69"/>
      <c r="C92" s="74">
        <v>0</v>
      </c>
      <c r="D92" s="74">
        <v>0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</row>
    <row r="93" spans="1:9" ht="12.75">
      <c r="A93" s="68" t="s">
        <v>250</v>
      </c>
      <c r="B93" s="69"/>
      <c r="C93" s="74">
        <v>0</v>
      </c>
      <c r="D93" s="74">
        <v>0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</row>
    <row r="94" spans="1:9" ht="12.75">
      <c r="A94" s="68" t="s">
        <v>251</v>
      </c>
      <c r="B94" s="69"/>
      <c r="C94" s="74">
        <v>0</v>
      </c>
      <c r="D94" s="74">
        <v>0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</row>
    <row r="95" spans="1:9" ht="12.75">
      <c r="A95" s="68" t="s">
        <v>252</v>
      </c>
      <c r="B95" s="69"/>
      <c r="C95" s="74">
        <v>0</v>
      </c>
      <c r="D95" s="74">
        <v>0</v>
      </c>
      <c r="E95" s="74">
        <v>0</v>
      </c>
      <c r="F95" s="74">
        <v>0</v>
      </c>
      <c r="G95" s="74">
        <v>0</v>
      </c>
      <c r="H95" s="74">
        <v>0</v>
      </c>
      <c r="I95" s="74">
        <v>0</v>
      </c>
    </row>
    <row r="96" spans="1:9" ht="12.75">
      <c r="A96" s="68" t="s">
        <v>253</v>
      </c>
      <c r="B96" s="69"/>
      <c r="C96" s="74">
        <v>0</v>
      </c>
      <c r="D96" s="74">
        <v>0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</row>
    <row r="97" spans="1:9" ht="12.75">
      <c r="A97" s="78" t="s">
        <v>254</v>
      </c>
      <c r="B97" s="79"/>
      <c r="C97" s="80">
        <v>0</v>
      </c>
      <c r="D97" s="80">
        <v>0</v>
      </c>
      <c r="E97" s="80">
        <v>0</v>
      </c>
      <c r="F97" s="80">
        <v>0</v>
      </c>
      <c r="G97" s="80">
        <v>0</v>
      </c>
      <c r="H97" s="80">
        <v>0</v>
      </c>
      <c r="I97" s="80">
        <v>0</v>
      </c>
    </row>
    <row r="99" spans="1:9" ht="12.75">
      <c r="A99" s="19" t="s">
        <v>255</v>
      </c>
      <c r="B99" s="20"/>
      <c r="C99" s="30" t="s">
        <v>155</v>
      </c>
      <c r="D99" s="30" t="s">
        <v>156</v>
      </c>
      <c r="E99" s="30" t="s">
        <v>157</v>
      </c>
      <c r="F99" s="30" t="s">
        <v>158</v>
      </c>
      <c r="G99" s="30" t="s">
        <v>159</v>
      </c>
      <c r="H99" s="30" t="s">
        <v>160</v>
      </c>
      <c r="I99" s="30" t="s">
        <v>161</v>
      </c>
    </row>
    <row r="100" spans="1:9" ht="12.75">
      <c r="A100" s="21" t="s">
        <v>256</v>
      </c>
      <c r="B100" s="22"/>
      <c r="C100" s="31">
        <f>SUM(C101:C104)</f>
        <v>0</v>
      </c>
      <c r="D100" s="31">
        <f>SUM(D101:D104)</f>
        <v>0</v>
      </c>
      <c r="E100" s="31">
        <f>SUM(E101:E104)</f>
        <v>0</v>
      </c>
      <c r="F100" s="31">
        <f>SUM(F101:F104)</f>
        <v>0</v>
      </c>
      <c r="G100" s="31">
        <f>SUM(G101:G104)</f>
        <v>0</v>
      </c>
      <c r="H100" s="31">
        <f>SUM(H101:H104)</f>
        <v>0</v>
      </c>
      <c r="I100" s="31">
        <f>SUM(I101:I104)</f>
        <v>0</v>
      </c>
    </row>
    <row r="101" spans="1:9" ht="12.75">
      <c r="A101" s="23" t="s">
        <v>228</v>
      </c>
      <c r="B101" s="24"/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</row>
    <row r="102" spans="1:9" ht="12.75">
      <c r="A102" s="23" t="s">
        <v>229</v>
      </c>
      <c r="B102" s="24"/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</row>
    <row r="103" spans="1:9" ht="12.75">
      <c r="A103" s="23" t="s">
        <v>230</v>
      </c>
      <c r="B103" s="24"/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</row>
    <row r="104" spans="1:9" ht="12.75">
      <c r="A104" s="23" t="s">
        <v>231</v>
      </c>
      <c r="B104" s="24"/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</row>
    <row r="105" spans="1:9" ht="12.75">
      <c r="A105" s="70" t="s">
        <v>257</v>
      </c>
      <c r="B105" s="71"/>
      <c r="C105" s="75">
        <f>C106+C112</f>
        <v>6</v>
      </c>
      <c r="D105" s="75">
        <f>D106+D112</f>
        <v>279000</v>
      </c>
      <c r="E105" s="75">
        <f>E106+E112</f>
        <v>0</v>
      </c>
      <c r="F105" s="75">
        <f>F106+F112</f>
        <v>0</v>
      </c>
      <c r="G105" s="75">
        <f>G106+G112</f>
        <v>0</v>
      </c>
      <c r="H105" s="75">
        <f>H106+H112</f>
        <v>0</v>
      </c>
      <c r="I105" s="75">
        <f>I106+I112</f>
        <v>0</v>
      </c>
    </row>
    <row r="106" spans="1:9" ht="12.75">
      <c r="A106" s="23" t="s">
        <v>258</v>
      </c>
      <c r="B106" s="24"/>
      <c r="C106" s="32">
        <f>SUM(C107:C111)</f>
        <v>6</v>
      </c>
      <c r="D106" s="32">
        <f>SUM(D107:D111)</f>
        <v>279000</v>
      </c>
      <c r="E106" s="32">
        <f>SUM(E107:E111)</f>
        <v>0</v>
      </c>
      <c r="F106" s="32">
        <f>SUM(F107:F111)</f>
        <v>0</v>
      </c>
      <c r="G106" s="32">
        <f>SUM(G107:G111)</f>
        <v>0</v>
      </c>
      <c r="H106" s="32">
        <f>SUM(H107:H111)</f>
        <v>0</v>
      </c>
      <c r="I106" s="32">
        <f>SUM(I107:I111)</f>
        <v>0</v>
      </c>
    </row>
    <row r="107" spans="1:9" ht="12.75">
      <c r="A107" s="68" t="s">
        <v>234</v>
      </c>
      <c r="B107" s="69"/>
      <c r="C107" s="74">
        <v>0</v>
      </c>
      <c r="D107" s="74">
        <v>279000</v>
      </c>
      <c r="E107" s="74">
        <v>0</v>
      </c>
      <c r="F107" s="74">
        <v>0</v>
      </c>
      <c r="G107" s="74">
        <v>0</v>
      </c>
      <c r="H107" s="74">
        <v>0</v>
      </c>
      <c r="I107" s="74">
        <v>0</v>
      </c>
    </row>
    <row r="108" spans="1:9" ht="12.75">
      <c r="A108" s="68" t="s">
        <v>235</v>
      </c>
      <c r="B108" s="69"/>
      <c r="C108" s="74">
        <v>0</v>
      </c>
      <c r="D108" s="74">
        <v>0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</row>
    <row r="109" spans="1:9" ht="12.75">
      <c r="A109" s="68" t="s">
        <v>236</v>
      </c>
      <c r="B109" s="69"/>
      <c r="C109" s="74">
        <v>0</v>
      </c>
      <c r="D109" s="74">
        <v>0</v>
      </c>
      <c r="E109" s="74">
        <v>0</v>
      </c>
      <c r="F109" s="74">
        <v>0</v>
      </c>
      <c r="G109" s="74">
        <v>0</v>
      </c>
      <c r="H109" s="74">
        <v>0</v>
      </c>
      <c r="I109" s="74">
        <v>0</v>
      </c>
    </row>
    <row r="110" spans="1:9" ht="12.75">
      <c r="A110" s="68" t="s">
        <v>237</v>
      </c>
      <c r="B110" s="69"/>
      <c r="C110" s="74">
        <v>6</v>
      </c>
      <c r="D110" s="74">
        <v>0</v>
      </c>
      <c r="E110" s="74">
        <v>0</v>
      </c>
      <c r="F110" s="74">
        <v>0</v>
      </c>
      <c r="G110" s="74">
        <v>0</v>
      </c>
      <c r="H110" s="74">
        <v>0</v>
      </c>
      <c r="I110" s="74">
        <v>0</v>
      </c>
    </row>
    <row r="111" spans="1:9" ht="12.75">
      <c r="A111" s="68" t="s">
        <v>238</v>
      </c>
      <c r="B111" s="69"/>
      <c r="C111" s="74">
        <v>0</v>
      </c>
      <c r="D111" s="74">
        <v>0</v>
      </c>
      <c r="E111" s="74">
        <v>0</v>
      </c>
      <c r="F111" s="74">
        <v>0</v>
      </c>
      <c r="G111" s="74">
        <v>0</v>
      </c>
      <c r="H111" s="74">
        <v>0</v>
      </c>
      <c r="I111" s="74">
        <v>0</v>
      </c>
    </row>
    <row r="112" spans="1:9" ht="12.75">
      <c r="A112" s="23" t="s">
        <v>239</v>
      </c>
      <c r="B112" s="24"/>
      <c r="C112" s="32">
        <f>SUM(C113:C114)</f>
        <v>0</v>
      </c>
      <c r="D112" s="32">
        <f>SUM(D113:D114)</f>
        <v>0</v>
      </c>
      <c r="E112" s="32">
        <f>SUM(E113:E114)</f>
        <v>0</v>
      </c>
      <c r="F112" s="32">
        <f>SUM(F113:F114)</f>
        <v>0</v>
      </c>
      <c r="G112" s="32">
        <f>SUM(G113:G114)</f>
        <v>0</v>
      </c>
      <c r="H112" s="32">
        <f>SUM(H113:H114)</f>
        <v>0</v>
      </c>
      <c r="I112" s="32">
        <f>SUM(I113:I114)</f>
        <v>0</v>
      </c>
    </row>
    <row r="113" spans="1:9" ht="12.75">
      <c r="A113" s="68" t="s">
        <v>240</v>
      </c>
      <c r="B113" s="69"/>
      <c r="C113" s="74">
        <v>0</v>
      </c>
      <c r="D113" s="74">
        <v>0</v>
      </c>
      <c r="E113" s="74">
        <v>0</v>
      </c>
      <c r="F113" s="74">
        <v>0</v>
      </c>
      <c r="G113" s="74">
        <v>0</v>
      </c>
      <c r="H113" s="74">
        <v>0</v>
      </c>
      <c r="I113" s="74">
        <v>0</v>
      </c>
    </row>
    <row r="114" spans="1:9" ht="12.75">
      <c r="A114" s="68" t="s">
        <v>241</v>
      </c>
      <c r="B114" s="69"/>
      <c r="C114" s="74">
        <v>0</v>
      </c>
      <c r="D114" s="74">
        <v>0</v>
      </c>
      <c r="E114" s="74">
        <v>0</v>
      </c>
      <c r="F114" s="74">
        <v>0</v>
      </c>
      <c r="G114" s="74">
        <v>0</v>
      </c>
      <c r="H114" s="74">
        <v>0</v>
      </c>
      <c r="I114" s="74">
        <v>0</v>
      </c>
    </row>
    <row r="115" spans="1:9" ht="12.75">
      <c r="A115" s="70" t="s">
        <v>242</v>
      </c>
      <c r="B115" s="71"/>
      <c r="C115" s="75">
        <v>0</v>
      </c>
      <c r="D115" s="75">
        <v>0</v>
      </c>
      <c r="E115" s="75">
        <v>0</v>
      </c>
      <c r="F115" s="75">
        <v>0</v>
      </c>
      <c r="G115" s="75">
        <v>0</v>
      </c>
      <c r="H115" s="75">
        <v>0</v>
      </c>
      <c r="I115" s="75">
        <v>0</v>
      </c>
    </row>
    <row r="116" spans="1:9" ht="12.75">
      <c r="A116" s="70" t="s">
        <v>259</v>
      </c>
      <c r="B116" s="71"/>
      <c r="C116" s="75">
        <f>SUM(C117:C122)</f>
        <v>3994083.59</v>
      </c>
      <c r="D116" s="75">
        <f>SUM(D117:D122)</f>
        <v>1207463.8599999999</v>
      </c>
      <c r="E116" s="75">
        <f>SUM(E117:E122)</f>
        <v>1317340.33</v>
      </c>
      <c r="F116" s="75">
        <f>SUM(F117:F122)</f>
        <v>1316824.63</v>
      </c>
      <c r="G116" s="75">
        <f>SUM(G117:G122)</f>
        <v>1544715.09</v>
      </c>
      <c r="H116" s="75">
        <f>SUM(H117:H122)</f>
        <v>1209091.21</v>
      </c>
      <c r="I116" s="75">
        <f>SUM(I117:I122)</f>
        <v>1209691.21</v>
      </c>
    </row>
    <row r="117" spans="1:9" ht="12.75">
      <c r="A117" s="68" t="s">
        <v>260</v>
      </c>
      <c r="B117" s="69"/>
      <c r="C117" s="74">
        <v>0</v>
      </c>
      <c r="D117" s="74">
        <v>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</row>
    <row r="118" spans="1:9" ht="12.75">
      <c r="A118" s="68" t="s">
        <v>261</v>
      </c>
      <c r="B118" s="69"/>
      <c r="C118" s="74">
        <v>1062163.73</v>
      </c>
      <c r="D118" s="74">
        <v>864261.21</v>
      </c>
      <c r="E118" s="74">
        <v>973094.62</v>
      </c>
      <c r="F118" s="74">
        <v>973094.63</v>
      </c>
      <c r="G118" s="74">
        <v>1200385.09</v>
      </c>
      <c r="H118" s="74">
        <v>864261.21</v>
      </c>
      <c r="I118" s="74">
        <v>864261.21</v>
      </c>
    </row>
    <row r="119" spans="1:9" ht="12.75">
      <c r="A119" s="68" t="s">
        <v>262</v>
      </c>
      <c r="B119" s="69"/>
      <c r="C119" s="74">
        <v>0</v>
      </c>
      <c r="D119" s="74">
        <v>0</v>
      </c>
      <c r="E119" s="74">
        <v>0</v>
      </c>
      <c r="F119" s="74">
        <v>0</v>
      </c>
      <c r="G119" s="74">
        <v>0</v>
      </c>
      <c r="H119" s="74">
        <v>0</v>
      </c>
      <c r="I119" s="74">
        <v>0</v>
      </c>
    </row>
    <row r="120" spans="1:9" ht="12.75">
      <c r="A120" s="68" t="s">
        <v>263</v>
      </c>
      <c r="B120" s="69"/>
      <c r="C120" s="74">
        <v>2900000</v>
      </c>
      <c r="D120" s="74">
        <v>325230</v>
      </c>
      <c r="E120" s="74">
        <v>325230</v>
      </c>
      <c r="F120" s="74">
        <v>325230</v>
      </c>
      <c r="G120" s="74">
        <v>325230</v>
      </c>
      <c r="H120" s="74">
        <v>325230</v>
      </c>
      <c r="I120" s="74">
        <v>325230</v>
      </c>
    </row>
    <row r="121" spans="1:9" ht="12.75">
      <c r="A121" s="68" t="s">
        <v>264</v>
      </c>
      <c r="B121" s="69"/>
      <c r="C121" s="74">
        <v>31919.86</v>
      </c>
      <c r="D121" s="74">
        <v>17972.65</v>
      </c>
      <c r="E121" s="74">
        <v>19015.71</v>
      </c>
      <c r="F121" s="74">
        <v>18500</v>
      </c>
      <c r="G121" s="74">
        <v>19100</v>
      </c>
      <c r="H121" s="74">
        <v>19600</v>
      </c>
      <c r="I121" s="74">
        <v>20200</v>
      </c>
    </row>
    <row r="122" spans="1:9" ht="12.75">
      <c r="A122" s="68" t="s">
        <v>265</v>
      </c>
      <c r="B122" s="69"/>
      <c r="C122" s="74">
        <v>0</v>
      </c>
      <c r="D122" s="74">
        <v>0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</row>
    <row r="123" spans="1:9" ht="12.75">
      <c r="A123" s="25"/>
      <c r="B123" s="26"/>
      <c r="C123" s="34"/>
      <c r="D123" s="34"/>
      <c r="E123" s="34"/>
      <c r="F123" s="34"/>
      <c r="G123" s="34"/>
      <c r="H123" s="34"/>
      <c r="I123" s="34"/>
    </row>
    <row r="124" spans="1:9" ht="12.75">
      <c r="A124" s="66" t="s">
        <v>266</v>
      </c>
      <c r="B124" s="67"/>
      <c r="C124" s="77">
        <f>C100+C105+C115+C116-C70-C75-C85-C86</f>
        <v>1390205.7</v>
      </c>
      <c r="D124" s="77">
        <f>D100+D105+D115+D116-D70-D75-D85-D86</f>
        <v>-8107103.28</v>
      </c>
      <c r="E124" s="77">
        <f>E100+E105+E115+E116-E70-E75-E85-E86</f>
        <v>-1595881.5999999999</v>
      </c>
      <c r="F124" s="77">
        <f>F100+F105+F115+F116-F70-F75-F85-F86</f>
        <v>-1596835.48</v>
      </c>
      <c r="G124" s="77">
        <f>G100+G105+G115+G116-G70-G75-G85-G86</f>
        <v>1071971.7100000002</v>
      </c>
      <c r="H124" s="77">
        <f>H100+H105+H115+H116-H70-H75-H85-H86</f>
        <v>1141021.21</v>
      </c>
      <c r="I124" s="77">
        <f>I100+I105+I115+I116-I70-I75-I85-I86</f>
        <v>1140824.21</v>
      </c>
    </row>
    <row r="125" spans="3:9" ht="12.75">
      <c r="C125" s="49"/>
      <c r="D125" s="49"/>
      <c r="E125" s="49"/>
      <c r="F125" s="49"/>
      <c r="G125" s="49"/>
      <c r="H125" s="49"/>
      <c r="I125" s="49"/>
    </row>
    <row r="126" spans="1:9" ht="12.75">
      <c r="A126" s="17" t="s">
        <v>267</v>
      </c>
      <c r="B126" s="18"/>
      <c r="C126" s="47">
        <f>C67+C124</f>
        <v>1037457.7199999982</v>
      </c>
      <c r="D126" s="47">
        <f>D67+D124</f>
        <v>-8564743.169999998</v>
      </c>
      <c r="E126" s="47">
        <f>E67+E124</f>
        <v>-2354282.3199999994</v>
      </c>
      <c r="F126" s="47">
        <f>F67+F124</f>
        <v>-2587996.5699999984</v>
      </c>
      <c r="G126" s="47">
        <f>G67+G124</f>
        <v>-2026973.279999999</v>
      </c>
      <c r="H126" s="47">
        <f>H67+H124</f>
        <v>-2409412.390000003</v>
      </c>
      <c r="I126" s="47">
        <f>I67+I124</f>
        <v>-2584046.6700000037</v>
      </c>
    </row>
    <row r="128" spans="1:9" ht="12.75">
      <c r="A128" s="19" t="s">
        <v>268</v>
      </c>
      <c r="B128" s="20"/>
      <c r="C128" s="30" t="s">
        <v>155</v>
      </c>
      <c r="D128" s="30" t="s">
        <v>156</v>
      </c>
      <c r="E128" s="30" t="s">
        <v>157</v>
      </c>
      <c r="F128" s="30" t="s">
        <v>158</v>
      </c>
      <c r="G128" s="30" t="s">
        <v>159</v>
      </c>
      <c r="H128" s="30" t="s">
        <v>160</v>
      </c>
      <c r="I128" s="30" t="s">
        <v>161</v>
      </c>
    </row>
    <row r="129" spans="1:9" ht="12.75">
      <c r="A129" s="21" t="s">
        <v>269</v>
      </c>
      <c r="B129" s="22"/>
      <c r="C129" s="31">
        <f>SUM(C130:C131)</f>
        <v>1670823.26</v>
      </c>
      <c r="D129" s="31">
        <f>SUM(D130:D131)</f>
        <v>1573081.44</v>
      </c>
      <c r="E129" s="31">
        <f>SUM(E130:E131)</f>
        <v>1568010.5</v>
      </c>
      <c r="F129" s="31">
        <f>SUM(F130:F131)</f>
        <v>1568010.5</v>
      </c>
      <c r="G129" s="31">
        <f>SUM(G130:G131)</f>
        <v>1618362.2</v>
      </c>
      <c r="H129" s="31">
        <f>SUM(H130:H131)</f>
        <v>1670517.2</v>
      </c>
      <c r="I129" s="31">
        <f>SUM(I130:I131)</f>
        <v>1709714.96</v>
      </c>
    </row>
    <row r="130" spans="1:9" ht="12.75">
      <c r="A130" s="23" t="s">
        <v>270</v>
      </c>
      <c r="B130" s="24"/>
      <c r="C130" s="32">
        <v>1295817.26</v>
      </c>
      <c r="D130" s="32">
        <v>1385581.44</v>
      </c>
      <c r="E130" s="32">
        <v>1568010.5</v>
      </c>
      <c r="F130" s="32">
        <v>1568010.5</v>
      </c>
      <c r="G130" s="32">
        <v>1618362.2</v>
      </c>
      <c r="H130" s="32">
        <v>1670517.2</v>
      </c>
      <c r="I130" s="32">
        <v>1709714.96</v>
      </c>
    </row>
    <row r="131" spans="1:9" ht="12.75">
      <c r="A131" s="23" t="s">
        <v>271</v>
      </c>
      <c r="B131" s="24"/>
      <c r="C131" s="32">
        <v>375006</v>
      </c>
      <c r="D131" s="32">
        <v>187500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</row>
    <row r="132" spans="1:9" ht="12.75">
      <c r="A132" s="70" t="s">
        <v>272</v>
      </c>
      <c r="B132" s="71"/>
      <c r="C132" s="75">
        <v>0</v>
      </c>
      <c r="D132" s="75">
        <v>0</v>
      </c>
      <c r="E132" s="75">
        <v>0</v>
      </c>
      <c r="F132" s="75">
        <v>0</v>
      </c>
      <c r="G132" s="75">
        <v>0</v>
      </c>
      <c r="H132" s="75">
        <v>0</v>
      </c>
      <c r="I132" s="75">
        <v>0</v>
      </c>
    </row>
    <row r="133" spans="1:9" ht="12.75">
      <c r="A133" s="70" t="s">
        <v>273</v>
      </c>
      <c r="B133" s="71"/>
      <c r="C133" s="75">
        <f>C134+C145</f>
        <v>0</v>
      </c>
      <c r="D133" s="75">
        <f>D134+D145</f>
        <v>0</v>
      </c>
      <c r="E133" s="75">
        <f>E134+E145</f>
        <v>0</v>
      </c>
      <c r="F133" s="75">
        <f>F134+F145</f>
        <v>0</v>
      </c>
      <c r="G133" s="75">
        <f>G134+G145</f>
        <v>0</v>
      </c>
      <c r="H133" s="75">
        <f>H134+H145</f>
        <v>0</v>
      </c>
      <c r="I133" s="75">
        <f>I134+I145</f>
        <v>0</v>
      </c>
    </row>
    <row r="134" spans="1:9" ht="12.75">
      <c r="A134" s="23" t="s">
        <v>274</v>
      </c>
      <c r="B134" s="24"/>
      <c r="C134" s="32">
        <f>SUM(C135:C144)</f>
        <v>0</v>
      </c>
      <c r="D134" s="32">
        <f>SUM(D135:D144)</f>
        <v>0</v>
      </c>
      <c r="E134" s="32">
        <f>SUM(E135:E144)</f>
        <v>0</v>
      </c>
      <c r="F134" s="32">
        <f>SUM(F135:F144)</f>
        <v>0</v>
      </c>
      <c r="G134" s="32">
        <f>SUM(G135:G144)</f>
        <v>0</v>
      </c>
      <c r="H134" s="32">
        <f>SUM(H135:H144)</f>
        <v>0</v>
      </c>
      <c r="I134" s="32">
        <f>SUM(I135:I144)</f>
        <v>0</v>
      </c>
    </row>
    <row r="135" spans="1:9" ht="12.75">
      <c r="A135" s="68" t="s">
        <v>245</v>
      </c>
      <c r="B135" s="69"/>
      <c r="C135" s="74">
        <v>0</v>
      </c>
      <c r="D135" s="74">
        <v>0</v>
      </c>
      <c r="E135" s="74">
        <v>0</v>
      </c>
      <c r="F135" s="74">
        <v>0</v>
      </c>
      <c r="G135" s="74">
        <v>0</v>
      </c>
      <c r="H135" s="74">
        <v>0</v>
      </c>
      <c r="I135" s="74">
        <v>0</v>
      </c>
    </row>
    <row r="136" spans="1:9" ht="12.75">
      <c r="A136" s="68" t="s">
        <v>246</v>
      </c>
      <c r="B136" s="69"/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4">
        <v>0</v>
      </c>
      <c r="I136" s="74">
        <v>0</v>
      </c>
    </row>
    <row r="137" spans="1:9" ht="12.75">
      <c r="A137" s="68" t="s">
        <v>247</v>
      </c>
      <c r="B137" s="69"/>
      <c r="C137" s="74">
        <v>0</v>
      </c>
      <c r="D137" s="74">
        <v>0</v>
      </c>
      <c r="E137" s="74">
        <v>0</v>
      </c>
      <c r="F137" s="74">
        <v>0</v>
      </c>
      <c r="G137" s="74">
        <v>0</v>
      </c>
      <c r="H137" s="74">
        <v>0</v>
      </c>
      <c r="I137" s="74">
        <v>0</v>
      </c>
    </row>
    <row r="138" spans="1:9" ht="12.75">
      <c r="A138" s="68" t="s">
        <v>248</v>
      </c>
      <c r="B138" s="69"/>
      <c r="C138" s="74">
        <v>0</v>
      </c>
      <c r="D138" s="74">
        <v>0</v>
      </c>
      <c r="E138" s="74">
        <v>0</v>
      </c>
      <c r="F138" s="74">
        <v>0</v>
      </c>
      <c r="G138" s="74">
        <v>0</v>
      </c>
      <c r="H138" s="74">
        <v>0</v>
      </c>
      <c r="I138" s="74">
        <v>0</v>
      </c>
    </row>
    <row r="139" spans="1:9" ht="12.75">
      <c r="A139" s="68" t="s">
        <v>249</v>
      </c>
      <c r="B139" s="69"/>
      <c r="C139" s="74">
        <v>0</v>
      </c>
      <c r="D139" s="74">
        <v>0</v>
      </c>
      <c r="E139" s="74">
        <v>0</v>
      </c>
      <c r="F139" s="74">
        <v>0</v>
      </c>
      <c r="G139" s="74">
        <v>0</v>
      </c>
      <c r="H139" s="74">
        <v>0</v>
      </c>
      <c r="I139" s="74">
        <v>0</v>
      </c>
    </row>
    <row r="140" spans="1:9" ht="12.75">
      <c r="A140" s="68" t="s">
        <v>275</v>
      </c>
      <c r="B140" s="69"/>
      <c r="C140" s="74">
        <v>0</v>
      </c>
      <c r="D140" s="74">
        <v>0</v>
      </c>
      <c r="E140" s="74">
        <v>0</v>
      </c>
      <c r="F140" s="74">
        <v>0</v>
      </c>
      <c r="G140" s="74">
        <v>0</v>
      </c>
      <c r="H140" s="74">
        <v>0</v>
      </c>
      <c r="I140" s="74">
        <v>0</v>
      </c>
    </row>
    <row r="141" spans="1:9" ht="12.75">
      <c r="A141" s="68" t="s">
        <v>276</v>
      </c>
      <c r="B141" s="69"/>
      <c r="C141" s="74">
        <v>0</v>
      </c>
      <c r="D141" s="74">
        <v>0</v>
      </c>
      <c r="E141" s="74">
        <v>0</v>
      </c>
      <c r="F141" s="74">
        <v>0</v>
      </c>
      <c r="G141" s="74">
        <v>0</v>
      </c>
      <c r="H141" s="74">
        <v>0</v>
      </c>
      <c r="I141" s="74">
        <v>0</v>
      </c>
    </row>
    <row r="142" spans="1:9" ht="12.75">
      <c r="A142" s="68" t="s">
        <v>253</v>
      </c>
      <c r="B142" s="69"/>
      <c r="C142" s="74">
        <v>0</v>
      </c>
      <c r="D142" s="74">
        <v>0</v>
      </c>
      <c r="E142" s="74">
        <v>0</v>
      </c>
      <c r="F142" s="74">
        <v>0</v>
      </c>
      <c r="G142" s="74">
        <v>0</v>
      </c>
      <c r="H142" s="74">
        <v>0</v>
      </c>
      <c r="I142" s="74">
        <v>0</v>
      </c>
    </row>
    <row r="143" spans="1:9" ht="12.75">
      <c r="A143" s="68" t="s">
        <v>252</v>
      </c>
      <c r="B143" s="69"/>
      <c r="C143" s="74">
        <v>0</v>
      </c>
      <c r="D143" s="74">
        <v>0</v>
      </c>
      <c r="E143" s="74">
        <v>0</v>
      </c>
      <c r="F143" s="74">
        <v>0</v>
      </c>
      <c r="G143" s="74">
        <v>0</v>
      </c>
      <c r="H143" s="74">
        <v>0</v>
      </c>
      <c r="I143" s="74">
        <v>0</v>
      </c>
    </row>
    <row r="144" spans="1:9" ht="12.75">
      <c r="A144" s="68" t="s">
        <v>254</v>
      </c>
      <c r="B144" s="69"/>
      <c r="C144" s="74">
        <v>0</v>
      </c>
      <c r="D144" s="74">
        <v>0</v>
      </c>
      <c r="E144" s="74">
        <v>0</v>
      </c>
      <c r="F144" s="74">
        <v>0</v>
      </c>
      <c r="G144" s="74">
        <v>0</v>
      </c>
      <c r="H144" s="74">
        <v>0</v>
      </c>
      <c r="I144" s="74">
        <v>0</v>
      </c>
    </row>
    <row r="145" spans="1:9" ht="12.75">
      <c r="A145" s="23" t="s">
        <v>277</v>
      </c>
      <c r="B145" s="24"/>
      <c r="C145" s="32">
        <v>0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</row>
    <row r="146" spans="1:9" ht="12.75">
      <c r="A146" s="70" t="s">
        <v>278</v>
      </c>
      <c r="B146" s="71"/>
      <c r="C146" s="75">
        <v>0</v>
      </c>
      <c r="D146" s="75">
        <v>0</v>
      </c>
      <c r="E146" s="75">
        <v>0</v>
      </c>
      <c r="F146" s="75">
        <v>0</v>
      </c>
      <c r="G146" s="75">
        <v>0</v>
      </c>
      <c r="H146" s="75">
        <v>0</v>
      </c>
      <c r="I146" s="75">
        <v>0</v>
      </c>
    </row>
    <row r="147" spans="1:9" ht="12.75">
      <c r="A147" s="72" t="s">
        <v>279</v>
      </c>
      <c r="B147" s="73"/>
      <c r="C147" s="76">
        <v>0</v>
      </c>
      <c r="D147" s="76">
        <v>0</v>
      </c>
      <c r="E147" s="76">
        <v>0</v>
      </c>
      <c r="F147" s="76">
        <v>0</v>
      </c>
      <c r="G147" s="76">
        <v>0</v>
      </c>
      <c r="H147" s="76">
        <v>0</v>
      </c>
      <c r="I147" s="76">
        <v>0</v>
      </c>
    </row>
    <row r="149" spans="1:9" ht="12.75">
      <c r="A149" s="19" t="s">
        <v>280</v>
      </c>
      <c r="B149" s="20"/>
      <c r="C149" s="30" t="s">
        <v>155</v>
      </c>
      <c r="D149" s="30" t="s">
        <v>156</v>
      </c>
      <c r="E149" s="30" t="s">
        <v>157</v>
      </c>
      <c r="F149" s="30" t="s">
        <v>158</v>
      </c>
      <c r="G149" s="30" t="s">
        <v>159</v>
      </c>
      <c r="H149" s="30" t="s">
        <v>160</v>
      </c>
      <c r="I149" s="30" t="s">
        <v>161</v>
      </c>
    </row>
    <row r="150" spans="1:9" ht="12.75">
      <c r="A150" s="21" t="s">
        <v>281</v>
      </c>
      <c r="B150" s="22"/>
      <c r="C150" s="31">
        <f>SUM(C151:C152)</f>
        <v>0</v>
      </c>
      <c r="D150" s="31">
        <f>SUM(D151:D152)</f>
        <v>6500000</v>
      </c>
      <c r="E150" s="31">
        <f>SUM(E151:E152)</f>
        <v>0</v>
      </c>
      <c r="F150" s="31">
        <f>SUM(F151:F152)</f>
        <v>0</v>
      </c>
      <c r="G150" s="31">
        <f>SUM(G151:G152)</f>
        <v>0</v>
      </c>
      <c r="H150" s="31">
        <f>SUM(H151:H152)</f>
        <v>0</v>
      </c>
      <c r="I150" s="31">
        <f>SUM(I151:I152)</f>
        <v>0</v>
      </c>
    </row>
    <row r="151" spans="1:9" ht="12.75">
      <c r="A151" s="68" t="s">
        <v>282</v>
      </c>
      <c r="B151" s="69"/>
      <c r="C151" s="74">
        <v>0</v>
      </c>
      <c r="D151" s="74">
        <v>6500000</v>
      </c>
      <c r="E151" s="74">
        <v>0</v>
      </c>
      <c r="F151" s="74">
        <v>0</v>
      </c>
      <c r="G151" s="74">
        <v>0</v>
      </c>
      <c r="H151" s="74">
        <v>0</v>
      </c>
      <c r="I151" s="74">
        <v>0</v>
      </c>
    </row>
    <row r="152" spans="1:9" ht="12.75">
      <c r="A152" s="68" t="s">
        <v>283</v>
      </c>
      <c r="B152" s="69"/>
      <c r="C152" s="74">
        <v>0</v>
      </c>
      <c r="D152" s="74">
        <v>0</v>
      </c>
      <c r="E152" s="74">
        <v>0</v>
      </c>
      <c r="F152" s="74">
        <v>0</v>
      </c>
      <c r="G152" s="74">
        <v>0</v>
      </c>
      <c r="H152" s="74">
        <v>0</v>
      </c>
      <c r="I152" s="74">
        <v>0</v>
      </c>
    </row>
    <row r="153" spans="1:9" ht="12.75">
      <c r="A153" s="70" t="s">
        <v>284</v>
      </c>
      <c r="B153" s="71"/>
      <c r="C153" s="75">
        <v>0</v>
      </c>
      <c r="D153" s="75">
        <v>0</v>
      </c>
      <c r="E153" s="75">
        <v>0</v>
      </c>
      <c r="F153" s="75">
        <v>0</v>
      </c>
      <c r="G153" s="75">
        <v>0</v>
      </c>
      <c r="H153" s="75">
        <v>0</v>
      </c>
      <c r="I153" s="75">
        <v>0</v>
      </c>
    </row>
    <row r="154" spans="1:9" ht="12.75">
      <c r="A154" s="70" t="s">
        <v>285</v>
      </c>
      <c r="B154" s="71"/>
      <c r="C154" s="75">
        <f>C155+C158</f>
        <v>97013.33</v>
      </c>
      <c r="D154" s="75">
        <f>D155+D158</f>
        <v>97013.33</v>
      </c>
      <c r="E154" s="75">
        <f>E155+E158</f>
        <v>97013.33</v>
      </c>
      <c r="F154" s="75">
        <f>F155+F158</f>
        <v>97013.33</v>
      </c>
      <c r="G154" s="75">
        <f>G155+G158</f>
        <v>97013.33</v>
      </c>
      <c r="H154" s="75">
        <f>H155+H158</f>
        <v>97013.33</v>
      </c>
      <c r="I154" s="75">
        <f>I155+I158</f>
        <v>97013.33</v>
      </c>
    </row>
    <row r="155" spans="1:9" ht="12.75">
      <c r="A155" s="23" t="s">
        <v>286</v>
      </c>
      <c r="B155" s="24"/>
      <c r="C155" s="32">
        <f>C156+C157</f>
        <v>97013.33</v>
      </c>
      <c r="D155" s="32">
        <f>D156+D157</f>
        <v>97013.33</v>
      </c>
      <c r="E155" s="32">
        <f>E156+E157</f>
        <v>97013.33</v>
      </c>
      <c r="F155" s="32">
        <f>F156+F157</f>
        <v>97013.33</v>
      </c>
      <c r="G155" s="32">
        <f>G156+G157</f>
        <v>97013.33</v>
      </c>
      <c r="H155" s="32">
        <f>H156+H157</f>
        <v>97013.33</v>
      </c>
      <c r="I155" s="32">
        <f>I156+I157</f>
        <v>97013.33</v>
      </c>
    </row>
    <row r="156" spans="1:9" ht="12.75">
      <c r="A156" s="68" t="s">
        <v>287</v>
      </c>
      <c r="B156" s="69"/>
      <c r="C156" s="74">
        <v>97013.33</v>
      </c>
      <c r="D156" s="74">
        <v>97013.33</v>
      </c>
      <c r="E156" s="74">
        <v>97013.33</v>
      </c>
      <c r="F156" s="74">
        <v>97013.33</v>
      </c>
      <c r="G156" s="74">
        <v>97013.33</v>
      </c>
      <c r="H156" s="74">
        <v>97013.33</v>
      </c>
      <c r="I156" s="74">
        <v>97013.33</v>
      </c>
    </row>
    <row r="157" spans="1:9" ht="12.75">
      <c r="A157" s="68" t="s">
        <v>288</v>
      </c>
      <c r="B157" s="69"/>
      <c r="C157" s="74">
        <v>0</v>
      </c>
      <c r="D157" s="74">
        <v>0</v>
      </c>
      <c r="E157" s="74">
        <v>0</v>
      </c>
      <c r="F157" s="74">
        <v>0</v>
      </c>
      <c r="G157" s="74">
        <v>0</v>
      </c>
      <c r="H157" s="74">
        <v>0</v>
      </c>
      <c r="I157" s="74">
        <v>0</v>
      </c>
    </row>
    <row r="158" spans="1:9" ht="12.75">
      <c r="A158" s="68" t="s">
        <v>289</v>
      </c>
      <c r="B158" s="69"/>
      <c r="C158" s="74">
        <v>0</v>
      </c>
      <c r="D158" s="74">
        <v>0</v>
      </c>
      <c r="E158" s="74">
        <v>0</v>
      </c>
      <c r="F158" s="74">
        <v>0</v>
      </c>
      <c r="G158" s="74">
        <v>0</v>
      </c>
      <c r="H158" s="74">
        <v>0</v>
      </c>
      <c r="I158" s="74">
        <v>0</v>
      </c>
    </row>
    <row r="159" spans="1:9" ht="12.75">
      <c r="A159" s="70" t="s">
        <v>290</v>
      </c>
      <c r="B159" s="71"/>
      <c r="C159" s="75">
        <v>0</v>
      </c>
      <c r="D159" s="75">
        <v>0</v>
      </c>
      <c r="E159" s="75">
        <v>0</v>
      </c>
      <c r="F159" s="75">
        <v>0</v>
      </c>
      <c r="G159" s="75">
        <v>0</v>
      </c>
      <c r="H159" s="75">
        <v>0</v>
      </c>
      <c r="I159" s="75">
        <v>0</v>
      </c>
    </row>
    <row r="160" spans="1:9" ht="12.75">
      <c r="A160" s="70" t="s">
        <v>291</v>
      </c>
      <c r="B160" s="71"/>
      <c r="C160" s="75">
        <v>0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</row>
    <row r="161" spans="1:9" ht="38.25">
      <c r="A161" s="81" t="s">
        <v>292</v>
      </c>
      <c r="B161" s="82"/>
      <c r="C161" s="83">
        <v>0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</row>
    <row r="162" spans="1:9" ht="12.75">
      <c r="A162" s="25"/>
      <c r="B162" s="26"/>
      <c r="C162" s="34"/>
      <c r="D162" s="34"/>
      <c r="E162" s="34"/>
      <c r="F162" s="34"/>
      <c r="G162" s="34"/>
      <c r="H162" s="34"/>
      <c r="I162" s="34"/>
    </row>
    <row r="163" spans="1:9" ht="12.75">
      <c r="A163" s="66" t="s">
        <v>293</v>
      </c>
      <c r="B163" s="67"/>
      <c r="C163" s="77">
        <f>C150+C153+C154+C159+C160+C161-C129-C132-C133-C146-C147</f>
        <v>-1573809.93</v>
      </c>
      <c r="D163" s="77">
        <f>D150+D153+D154+D159+D160+D161-D129-D132-D133-D146-D147</f>
        <v>5023931.890000001</v>
      </c>
      <c r="E163" s="77">
        <f>E150+E153+E154+E159+E160+E161-E129-E132-E133-E146-E147</f>
        <v>-1470997.17</v>
      </c>
      <c r="F163" s="77">
        <f>F150+F153+F154+F159+F160+F161-F129-F132-F133-F146-F147</f>
        <v>-1470997.17</v>
      </c>
      <c r="G163" s="77">
        <f>G150+G153+G154+G159+G160+G161-G129-G132-G133-G146-G147</f>
        <v>-1521348.8699999999</v>
      </c>
      <c r="H163" s="77">
        <f>H150+H153+H154+H159+H160+H161-H129-H132-H133-H146-H147</f>
        <v>-1573503.8699999999</v>
      </c>
      <c r="I163" s="77">
        <f>I150+I153+I154+I159+I160+I161-I129-I132-I133-I146-I147</f>
        <v>-1612701.63</v>
      </c>
    </row>
    <row r="164" spans="3:9" ht="12.75">
      <c r="C164" s="49"/>
      <c r="D164" s="49"/>
      <c r="E164" s="49"/>
      <c r="F164" s="49"/>
      <c r="G164" s="49"/>
      <c r="H164" s="49"/>
      <c r="I164" s="49"/>
    </row>
    <row r="165" spans="1:9" ht="12.75">
      <c r="A165" s="17" t="s">
        <v>294</v>
      </c>
      <c r="B165" s="18"/>
      <c r="C165" s="47">
        <f>C67+C124+C163</f>
        <v>-536352.2100000017</v>
      </c>
      <c r="D165" s="47">
        <f>D67+D124+D163</f>
        <v>-3540811.2799999975</v>
      </c>
      <c r="E165" s="47">
        <f>E67+E124+E163</f>
        <v>-3825279.4899999993</v>
      </c>
      <c r="F165" s="47">
        <f>F67+F124+F163</f>
        <v>-4058993.7399999984</v>
      </c>
      <c r="G165" s="47">
        <f>G67+G124+G163</f>
        <v>-3548322.149999999</v>
      </c>
      <c r="H165" s="47">
        <f>H67+H124+H163</f>
        <v>-3982916.2600000026</v>
      </c>
      <c r="I165" s="47">
        <f>I67+I124+I163</f>
        <v>-4196748.300000004</v>
      </c>
    </row>
  </sheetData>
  <sheetProtection/>
  <printOptions/>
  <pageMargins left="0.393700787401575" right="0.393700787401575" top="0.393700787401575" bottom="0.78740157480315" header="0.5" footer="0.5"/>
  <pageSetup horizontalDpi="600" verticalDpi="600" orientation="landscape" paperSize="9" r:id="rId1"/>
  <rowBreaks count="5" manualBreakCount="5">
    <brk id="35" max="255" man="1"/>
    <brk id="68" max="255" man="1"/>
    <brk id="98" max="255" man="1"/>
    <brk id="127" max="255" man="1"/>
    <brk id="1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5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3</v>
      </c>
    </row>
    <row r="11" ht="12.75">
      <c r="A11" t="s">
        <v>4</v>
      </c>
    </row>
    <row r="12" ht="12.75">
      <c r="A12" t="s">
        <v>5</v>
      </c>
    </row>
    <row r="17" spans="1:3" ht="12.75">
      <c r="A17" s="1"/>
      <c r="B17" s="2"/>
      <c r="C17" s="3"/>
    </row>
    <row r="18" spans="1:3" ht="12.75">
      <c r="A18" s="4"/>
      <c r="B18" s="5"/>
      <c r="C18" s="6"/>
    </row>
    <row r="19" spans="1:3" ht="45" customHeight="1">
      <c r="A19" s="7" t="s">
        <v>295</v>
      </c>
      <c r="B19" s="8"/>
      <c r="C19" s="9"/>
    </row>
    <row r="20" spans="1:3" ht="12.75">
      <c r="A20" s="4"/>
      <c r="B20" s="5"/>
      <c r="C20" s="6"/>
    </row>
    <row r="21" spans="1:3" ht="15">
      <c r="A21" s="10" t="s">
        <v>7</v>
      </c>
      <c r="B21" s="11"/>
      <c r="C21" s="12"/>
    </row>
    <row r="22" spans="1:3" ht="12.75">
      <c r="A22" s="4"/>
      <c r="B22" s="5"/>
      <c r="C22" s="6"/>
    </row>
    <row r="23" spans="1:3" ht="12.75">
      <c r="A23" s="13"/>
      <c r="B23" s="14"/>
      <c r="C23" s="15"/>
    </row>
    <row r="30" ht="12.75">
      <c r="A30" t="s">
        <v>8</v>
      </c>
    </row>
    <row r="31" ht="12.75">
      <c r="A31" t="s">
        <v>9</v>
      </c>
    </row>
    <row r="32" ht="12.75">
      <c r="A32" t="s">
        <v>10</v>
      </c>
    </row>
  </sheetData>
  <sheetProtection/>
  <mergeCells count="2">
    <mergeCell ref="A19:C19"/>
    <mergeCell ref="A21:C21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3</v>
      </c>
    </row>
    <row r="11" ht="12.75">
      <c r="A11" t="s">
        <v>4</v>
      </c>
    </row>
    <row r="12" ht="12.75">
      <c r="A12" t="s">
        <v>5</v>
      </c>
    </row>
    <row r="17" spans="1:3" ht="12.75">
      <c r="A17" s="1"/>
      <c r="B17" s="2"/>
      <c r="C17" s="3"/>
    </row>
    <row r="18" spans="1:3" ht="12.75">
      <c r="A18" s="4"/>
      <c r="B18" s="5"/>
      <c r="C18" s="6"/>
    </row>
    <row r="19" spans="1:3" ht="45" customHeight="1">
      <c r="A19" s="7" t="s">
        <v>296</v>
      </c>
      <c r="B19" s="8"/>
      <c r="C19" s="9"/>
    </row>
    <row r="20" spans="1:3" ht="12.75">
      <c r="A20" s="4"/>
      <c r="B20" s="5"/>
      <c r="C20" s="6"/>
    </row>
    <row r="21" spans="1:3" ht="15">
      <c r="A21" s="10" t="s">
        <v>7</v>
      </c>
      <c r="B21" s="11"/>
      <c r="C21" s="12"/>
    </row>
    <row r="22" spans="1:3" ht="12.75">
      <c r="A22" s="4"/>
      <c r="B22" s="5"/>
      <c r="C22" s="6"/>
    </row>
    <row r="23" spans="1:3" ht="12.75">
      <c r="A23" s="13"/>
      <c r="B23" s="14"/>
      <c r="C23" s="15"/>
    </row>
    <row r="30" ht="12.75">
      <c r="A30" t="s">
        <v>8</v>
      </c>
    </row>
    <row r="31" ht="12.75">
      <c r="A31" t="s">
        <v>9</v>
      </c>
    </row>
    <row r="32" ht="12.75">
      <c r="A32" t="s">
        <v>10</v>
      </c>
    </row>
  </sheetData>
  <sheetProtection/>
  <mergeCells count="2">
    <mergeCell ref="A19:C19"/>
    <mergeCell ref="A21:C21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7109375" style="0" customWidth="1"/>
    <col min="2" max="7" width="12.7109375" style="0" customWidth="1"/>
  </cols>
  <sheetData>
    <row r="1" ht="12.75">
      <c r="A1" t="s">
        <v>0</v>
      </c>
    </row>
    <row r="2" spans="1:5" ht="15">
      <c r="A2" s="16" t="s">
        <v>297</v>
      </c>
      <c r="B2" s="16"/>
      <c r="C2" s="16"/>
      <c r="D2" s="16"/>
      <c r="E2" s="16"/>
    </row>
    <row r="4" spans="1:7" ht="12.75">
      <c r="A4" s="19" t="s">
        <v>298</v>
      </c>
      <c r="B4" s="27" t="s">
        <v>155</v>
      </c>
      <c r="C4" s="65" t="s">
        <v>156</v>
      </c>
      <c r="D4" s="65" t="s">
        <v>157</v>
      </c>
      <c r="E4" s="65" t="s">
        <v>159</v>
      </c>
      <c r="F4" s="65" t="s">
        <v>160</v>
      </c>
      <c r="G4" s="28" t="s">
        <v>161</v>
      </c>
    </row>
    <row r="5" spans="1:7" ht="12.75">
      <c r="A5" s="84" t="s">
        <v>299</v>
      </c>
      <c r="B5" s="86">
        <f>SUM(B6:B10)</f>
        <v>17821916.54</v>
      </c>
      <c r="C5" s="86">
        <f>SUM(C6:C10)</f>
        <v>22521551.71</v>
      </c>
      <c r="D5" s="86">
        <f>SUM(D6:D10)</f>
        <v>20903189.51</v>
      </c>
      <c r="E5" s="86">
        <f>SUM(E6:E10)</f>
        <v>19232672.310000002</v>
      </c>
      <c r="F5" s="86">
        <f>SUM(F6:F10)</f>
        <v>17522957.35</v>
      </c>
      <c r="G5" s="87">
        <f>SUM(G6:G10)</f>
        <v>15758114.200000001</v>
      </c>
    </row>
    <row r="6" spans="1:7" ht="12.75">
      <c r="A6" s="85" t="s">
        <v>300</v>
      </c>
      <c r="B6" s="88">
        <v>19537649.65</v>
      </c>
      <c r="C6" s="88">
        <f>B5</f>
        <v>17821916.54</v>
      </c>
      <c r="D6" s="88">
        <f>C5</f>
        <v>22521551.71</v>
      </c>
      <c r="E6" s="88">
        <f>D5</f>
        <v>20903189.51</v>
      </c>
      <c r="F6" s="88">
        <f>E5</f>
        <v>19232672.310000002</v>
      </c>
      <c r="G6" s="89">
        <f>F5</f>
        <v>17522957.35</v>
      </c>
    </row>
    <row r="7" spans="1:7" ht="12.75">
      <c r="A7" s="85" t="s">
        <v>301</v>
      </c>
      <c r="B7" s="88">
        <v>0</v>
      </c>
      <c r="C7" s="88">
        <v>6500000</v>
      </c>
      <c r="D7" s="88">
        <v>0</v>
      </c>
      <c r="E7" s="88">
        <v>0</v>
      </c>
      <c r="F7" s="88">
        <v>0</v>
      </c>
      <c r="G7" s="89">
        <v>0</v>
      </c>
    </row>
    <row r="8" spans="1:7" ht="12.75">
      <c r="A8" s="85" t="s">
        <v>302</v>
      </c>
      <c r="B8" s="88">
        <v>-375006</v>
      </c>
      <c r="C8" s="88">
        <v>-187500</v>
      </c>
      <c r="D8" s="88">
        <v>0</v>
      </c>
      <c r="E8" s="88">
        <v>0</v>
      </c>
      <c r="F8" s="88">
        <v>0</v>
      </c>
      <c r="G8" s="89">
        <v>0</v>
      </c>
    </row>
    <row r="9" spans="1:7" ht="12.75">
      <c r="A9" s="85" t="s">
        <v>303</v>
      </c>
      <c r="B9" s="88">
        <v>-1340727.11</v>
      </c>
      <c r="C9" s="88">
        <v>-1612864.83</v>
      </c>
      <c r="D9" s="88">
        <v>-1618362.2</v>
      </c>
      <c r="E9" s="88">
        <v>-1670517.2</v>
      </c>
      <c r="F9" s="88">
        <v>-1709714.96</v>
      </c>
      <c r="G9" s="89">
        <v>-1764843.15</v>
      </c>
    </row>
    <row r="10" spans="1:7" ht="12.75">
      <c r="A10" s="85" t="s">
        <v>304</v>
      </c>
      <c r="B10" s="88">
        <v>0</v>
      </c>
      <c r="C10" s="88">
        <v>0</v>
      </c>
      <c r="D10" s="88">
        <v>0</v>
      </c>
      <c r="E10" s="88">
        <f>-E15</f>
        <v>2.3283064365386963E-10</v>
      </c>
      <c r="F10" s="88">
        <f>-F15</f>
        <v>0</v>
      </c>
      <c r="G10" s="89">
        <f>-G15</f>
        <v>0</v>
      </c>
    </row>
    <row r="11" spans="1:7" ht="12.75">
      <c r="A11" s="84" t="s">
        <v>305</v>
      </c>
      <c r="B11" s="86">
        <f>SUM(B12:B15)</f>
        <v>1340727.11</v>
      </c>
      <c r="C11" s="86">
        <f>SUM(C12:C15)</f>
        <v>1568010.5000000002</v>
      </c>
      <c r="D11" s="86">
        <f>SUM(D12:D15)</f>
        <v>1618362.2000000002</v>
      </c>
      <c r="E11" s="86">
        <f>SUM(E12:E15)</f>
        <v>1670517.2</v>
      </c>
      <c r="F11" s="86">
        <f>SUM(F12:F15)</f>
        <v>1709714.96</v>
      </c>
      <c r="G11" s="87">
        <f>SUM(G12:G15)</f>
        <v>1764843.15</v>
      </c>
    </row>
    <row r="12" spans="1:7" ht="12.75">
      <c r="A12" s="85" t="s">
        <v>300</v>
      </c>
      <c r="B12" s="88">
        <v>1295817.26</v>
      </c>
      <c r="C12" s="88">
        <f>B11</f>
        <v>1340727.11</v>
      </c>
      <c r="D12" s="88">
        <f>C11</f>
        <v>1568010.5000000002</v>
      </c>
      <c r="E12" s="88">
        <f>D11</f>
        <v>1618362.2000000002</v>
      </c>
      <c r="F12" s="88">
        <f>E11</f>
        <v>1670517.2</v>
      </c>
      <c r="G12" s="89">
        <f>F11</f>
        <v>1709714.96</v>
      </c>
    </row>
    <row r="13" spans="1:7" ht="12.75">
      <c r="A13" s="85" t="s">
        <v>306</v>
      </c>
      <c r="B13" s="88">
        <v>-1295817.26</v>
      </c>
      <c r="C13" s="88">
        <v>-1385581.44</v>
      </c>
      <c r="D13" s="88">
        <v>-1568010.5</v>
      </c>
      <c r="E13" s="88">
        <v>-1618362.2</v>
      </c>
      <c r="F13" s="88">
        <v>-1670517.2</v>
      </c>
      <c r="G13" s="89">
        <v>-1709714.96</v>
      </c>
    </row>
    <row r="14" spans="1:7" ht="12.75">
      <c r="A14" s="85" t="s">
        <v>307</v>
      </c>
      <c r="B14" s="88">
        <v>1340727.11</v>
      </c>
      <c r="C14" s="88">
        <v>1612864.83</v>
      </c>
      <c r="D14" s="88">
        <v>1618362.2</v>
      </c>
      <c r="E14" s="88">
        <v>1670517.2</v>
      </c>
      <c r="F14" s="88">
        <v>1709714.96</v>
      </c>
      <c r="G14" s="89">
        <v>1764843.15</v>
      </c>
    </row>
    <row r="15" spans="1:7" ht="12.75">
      <c r="A15" s="85" t="s">
        <v>308</v>
      </c>
      <c r="B15" s="88">
        <v>0</v>
      </c>
      <c r="C15" s="88">
        <v>0</v>
      </c>
      <c r="D15" s="88">
        <v>0</v>
      </c>
      <c r="E15" s="88">
        <f>-(E12+E13)</f>
        <v>-2.3283064365386963E-10</v>
      </c>
      <c r="F15" s="88">
        <f>-(F12+F13)</f>
        <v>0</v>
      </c>
      <c r="G15" s="89">
        <f>-(G12+G13)</f>
        <v>0</v>
      </c>
    </row>
    <row r="16" spans="1:7" ht="12.75">
      <c r="A16" s="84" t="s">
        <v>309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7">
        <v>0</v>
      </c>
    </row>
    <row r="17" spans="1:7" ht="12.75">
      <c r="A17" s="84" t="s">
        <v>310</v>
      </c>
      <c r="B17" s="86">
        <f>B5+B11+B16</f>
        <v>19162643.65</v>
      </c>
      <c r="C17" s="86">
        <f>C5+C11+C16</f>
        <v>24089562.21</v>
      </c>
      <c r="D17" s="86">
        <f>D5+D11+D16</f>
        <v>22521551.71</v>
      </c>
      <c r="E17" s="86">
        <f>E5+E11+E16</f>
        <v>20903189.51</v>
      </c>
      <c r="F17" s="86">
        <f>F5+F11+F16</f>
        <v>19232672.310000002</v>
      </c>
      <c r="G17" s="87">
        <f>G5+G11+G16</f>
        <v>17522957.35</v>
      </c>
    </row>
  </sheetData>
  <sheetProtection/>
  <printOptions/>
  <pageMargins left="0.393700787401575" right="0.393700787401575" top="0.393700787401575" bottom="0.39370078740157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3</v>
      </c>
    </row>
    <row r="11" ht="12.75">
      <c r="A11" t="s">
        <v>4</v>
      </c>
    </row>
    <row r="12" ht="12.75">
      <c r="A12" t="s">
        <v>5</v>
      </c>
    </row>
    <row r="17" spans="1:3" ht="12.75">
      <c r="A17" s="1"/>
      <c r="B17" s="2"/>
      <c r="C17" s="3"/>
    </row>
    <row r="18" spans="1:3" ht="12.75">
      <c r="A18" s="4"/>
      <c r="B18" s="5"/>
      <c r="C18" s="6"/>
    </row>
    <row r="19" spans="1:3" ht="45" customHeight="1">
      <c r="A19" s="7" t="s">
        <v>311</v>
      </c>
      <c r="B19" s="8"/>
      <c r="C19" s="9"/>
    </row>
    <row r="20" spans="1:3" ht="12.75">
      <c r="A20" s="4"/>
      <c r="B20" s="5"/>
      <c r="C20" s="6"/>
    </row>
    <row r="21" spans="1:3" ht="15">
      <c r="A21" s="10" t="s">
        <v>7</v>
      </c>
      <c r="B21" s="11"/>
      <c r="C21" s="12"/>
    </row>
    <row r="22" spans="1:3" ht="12.75">
      <c r="A22" s="4"/>
      <c r="B22" s="5"/>
      <c r="C22" s="6"/>
    </row>
    <row r="23" spans="1:3" ht="12.75">
      <c r="A23" s="13"/>
      <c r="B23" s="14"/>
      <c r="C23" s="15"/>
    </row>
    <row r="30" ht="12.75">
      <c r="A30" t="s">
        <v>8</v>
      </c>
    </row>
    <row r="31" ht="12.75">
      <c r="A31" t="s">
        <v>9</v>
      </c>
    </row>
    <row r="32" ht="12.75">
      <c r="A32" t="s">
        <v>10</v>
      </c>
    </row>
  </sheetData>
  <sheetProtection/>
  <mergeCells count="2">
    <mergeCell ref="A19:C19"/>
    <mergeCell ref="A21:C21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3</v>
      </c>
    </row>
    <row r="11" ht="12.75">
      <c r="A11" t="s">
        <v>4</v>
      </c>
    </row>
    <row r="12" ht="12.75">
      <c r="A12" t="s">
        <v>5</v>
      </c>
    </row>
    <row r="17" spans="1:3" ht="12.75">
      <c r="A17" s="1"/>
      <c r="B17" s="2"/>
      <c r="C17" s="3"/>
    </row>
    <row r="18" spans="1:3" ht="12.75">
      <c r="A18" s="4"/>
      <c r="B18" s="5"/>
      <c r="C18" s="6"/>
    </row>
    <row r="19" spans="1:3" ht="45" customHeight="1">
      <c r="A19" s="7" t="s">
        <v>6</v>
      </c>
      <c r="B19" s="8"/>
      <c r="C19" s="9"/>
    </row>
    <row r="20" spans="1:3" ht="12.75">
      <c r="A20" s="4"/>
      <c r="B20" s="5"/>
      <c r="C20" s="6"/>
    </row>
    <row r="21" spans="1:3" ht="15">
      <c r="A21" s="10" t="s">
        <v>7</v>
      </c>
      <c r="B21" s="11"/>
      <c r="C21" s="12"/>
    </row>
    <row r="22" spans="1:3" ht="12.75">
      <c r="A22" s="4"/>
      <c r="B22" s="5"/>
      <c r="C22" s="6"/>
    </row>
    <row r="23" spans="1:3" ht="12.75">
      <c r="A23" s="13"/>
      <c r="B23" s="14"/>
      <c r="C23" s="15"/>
    </row>
    <row r="30" ht="12.75">
      <c r="A30" t="s">
        <v>8</v>
      </c>
    </row>
    <row r="31" ht="12.75">
      <c r="A31" t="s">
        <v>9</v>
      </c>
    </row>
    <row r="32" ht="12.75">
      <c r="A32" t="s">
        <v>10</v>
      </c>
    </row>
  </sheetData>
  <sheetProtection/>
  <mergeCells count="2">
    <mergeCell ref="A19:C19"/>
    <mergeCell ref="A21:C21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7109375" style="0" customWidth="1"/>
    <col min="2" max="9" width="12.7109375" style="0" customWidth="1"/>
  </cols>
  <sheetData>
    <row r="1" ht="12.75">
      <c r="A1" t="s">
        <v>0</v>
      </c>
    </row>
    <row r="2" spans="1:5" ht="15">
      <c r="A2" s="16" t="s">
        <v>312</v>
      </c>
      <c r="B2" s="16"/>
      <c r="C2" s="16"/>
      <c r="D2" s="16"/>
      <c r="E2" s="16"/>
    </row>
    <row r="4" spans="1:9" ht="45" customHeight="1">
      <c r="A4" s="90" t="s">
        <v>313</v>
      </c>
      <c r="B4" s="91" t="s">
        <v>314</v>
      </c>
      <c r="C4" s="91" t="s">
        <v>315</v>
      </c>
      <c r="D4" s="91" t="s">
        <v>316</v>
      </c>
      <c r="E4" s="91" t="s">
        <v>317</v>
      </c>
      <c r="F4" s="91" t="s">
        <v>318</v>
      </c>
      <c r="G4" s="91" t="s">
        <v>319</v>
      </c>
      <c r="H4" s="91" t="s">
        <v>320</v>
      </c>
      <c r="I4" s="91" t="s">
        <v>321</v>
      </c>
    </row>
    <row r="5" spans="1:9" ht="12.75">
      <c r="A5" s="92" t="s">
        <v>322</v>
      </c>
      <c r="B5" s="92">
        <f>SUM(B6:B9)</f>
        <v>75651.79</v>
      </c>
      <c r="C5" s="92">
        <f>SUM(C6:C9)</f>
        <v>0</v>
      </c>
      <c r="D5" s="92">
        <f>SUM(D6:D9)</f>
        <v>0</v>
      </c>
      <c r="E5" s="92">
        <f>SUM(E6:E9)</f>
        <v>0</v>
      </c>
      <c r="F5" s="92">
        <f>SUM(F6:F9)</f>
        <v>0</v>
      </c>
      <c r="G5" s="92">
        <f>SUM(G6:G9)</f>
        <v>0</v>
      </c>
      <c r="H5" s="92">
        <f>SUM(H6:H9)</f>
        <v>0</v>
      </c>
      <c r="I5" s="92">
        <f>SUM(I6:I9)</f>
        <v>75651.79</v>
      </c>
    </row>
    <row r="6" spans="1:9" ht="12.75">
      <c r="A6" s="93" t="s">
        <v>323</v>
      </c>
      <c r="B6" s="93">
        <v>0</v>
      </c>
      <c r="C6" s="93">
        <v>0</v>
      </c>
      <c r="D6" s="93">
        <v>0</v>
      </c>
      <c r="E6" s="93">
        <v>0</v>
      </c>
      <c r="F6" s="93">
        <v>0</v>
      </c>
      <c r="G6" s="93">
        <v>0</v>
      </c>
      <c r="H6" s="93">
        <v>0</v>
      </c>
      <c r="I6" s="93">
        <v>0</v>
      </c>
    </row>
    <row r="7" spans="1:9" ht="12.75">
      <c r="A7" s="93" t="s">
        <v>229</v>
      </c>
      <c r="B7" s="93">
        <v>0</v>
      </c>
      <c r="C7" s="93">
        <v>0</v>
      </c>
      <c r="D7" s="93">
        <v>0</v>
      </c>
      <c r="E7" s="93">
        <v>0</v>
      </c>
      <c r="F7" s="93">
        <v>0</v>
      </c>
      <c r="G7" s="93">
        <v>0</v>
      </c>
      <c r="H7" s="93">
        <v>0</v>
      </c>
      <c r="I7" s="93">
        <v>0</v>
      </c>
    </row>
    <row r="8" spans="1:9" ht="12.75">
      <c r="A8" s="93" t="s">
        <v>230</v>
      </c>
      <c r="B8" s="93">
        <v>5114.29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5114.29</v>
      </c>
    </row>
    <row r="9" spans="1:9" ht="12.75">
      <c r="A9" s="93" t="s">
        <v>231</v>
      </c>
      <c r="B9" s="93">
        <v>70537.5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70537.5</v>
      </c>
    </row>
    <row r="10" spans="1:9" ht="12.75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2.75">
      <c r="A11" s="94" t="s">
        <v>324</v>
      </c>
      <c r="B11" s="94">
        <f>B12+B19+B24</f>
        <v>36082514.01</v>
      </c>
      <c r="C11" s="94">
        <f>C12+C19+C24</f>
        <v>2880222.7299999995</v>
      </c>
      <c r="D11" s="94">
        <f>D12+D19+D24</f>
        <v>0</v>
      </c>
      <c r="E11" s="94">
        <f>E12+E19+E24</f>
        <v>0</v>
      </c>
      <c r="F11" s="94">
        <f>F12+F19+F24</f>
        <v>0</v>
      </c>
      <c r="G11" s="94">
        <f>G12+G19+G24</f>
        <v>1773182.2200000002</v>
      </c>
      <c r="H11" s="94">
        <f>H12+H19+H24</f>
        <v>0</v>
      </c>
      <c r="I11" s="94">
        <f>I12+I19+I24</f>
        <v>37189554.52</v>
      </c>
    </row>
    <row r="12" spans="1:9" ht="12.75">
      <c r="A12" s="93" t="s">
        <v>325</v>
      </c>
      <c r="B12" s="93">
        <f>SUM(B13:B18)</f>
        <v>12395983.12</v>
      </c>
      <c r="C12" s="93">
        <f>SUM(C13:C18)</f>
        <v>2760987.5999999996</v>
      </c>
      <c r="D12" s="93">
        <f>SUM(D13:D18)</f>
        <v>0</v>
      </c>
      <c r="E12" s="93">
        <f>SUM(E13:E18)</f>
        <v>0</v>
      </c>
      <c r="F12" s="93">
        <f>SUM(F13:F18)</f>
        <v>0</v>
      </c>
      <c r="G12" s="93">
        <f>SUM(G13:G18)</f>
        <v>659605.62</v>
      </c>
      <c r="H12" s="93">
        <f>SUM(H13:H18)</f>
        <v>0</v>
      </c>
      <c r="I12" s="93">
        <f>SUM(I13:I18)</f>
        <v>14497365.1</v>
      </c>
    </row>
    <row r="13" spans="1:9" ht="12.75">
      <c r="A13" s="93" t="s">
        <v>234</v>
      </c>
      <c r="B13" s="93">
        <v>11745942.1</v>
      </c>
      <c r="C13" s="93">
        <v>2280323.76</v>
      </c>
      <c r="D13" s="93">
        <v>0</v>
      </c>
      <c r="E13" s="93">
        <v>0</v>
      </c>
      <c r="F13" s="93">
        <v>0</v>
      </c>
      <c r="G13" s="93">
        <v>506863.37</v>
      </c>
      <c r="H13" s="93">
        <v>0</v>
      </c>
      <c r="I13" s="93">
        <v>13519402.49</v>
      </c>
    </row>
    <row r="14" spans="1:9" ht="12.75">
      <c r="A14" s="93" t="s">
        <v>235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</row>
    <row r="15" spans="1:9" ht="12.75">
      <c r="A15" s="93" t="s">
        <v>326</v>
      </c>
      <c r="B15" s="93">
        <v>157982.42</v>
      </c>
      <c r="C15" s="93">
        <v>131692.56</v>
      </c>
      <c r="D15" s="93">
        <v>0</v>
      </c>
      <c r="E15" s="93">
        <v>0</v>
      </c>
      <c r="F15" s="93">
        <v>0</v>
      </c>
      <c r="G15" s="93">
        <v>35675.63</v>
      </c>
      <c r="H15" s="93">
        <v>0</v>
      </c>
      <c r="I15" s="93">
        <v>253999.35</v>
      </c>
    </row>
    <row r="16" spans="1:9" ht="12.75">
      <c r="A16" s="93" t="s">
        <v>327</v>
      </c>
      <c r="B16" s="93">
        <v>11238.62</v>
      </c>
      <c r="C16" s="93">
        <v>348971.28</v>
      </c>
      <c r="D16" s="93">
        <v>0</v>
      </c>
      <c r="E16" s="93">
        <v>0</v>
      </c>
      <c r="F16" s="93">
        <v>0</v>
      </c>
      <c r="G16" s="93">
        <v>80934.55</v>
      </c>
      <c r="H16" s="93">
        <v>0</v>
      </c>
      <c r="I16" s="93">
        <v>279275.35</v>
      </c>
    </row>
    <row r="17" spans="1:9" ht="12.75">
      <c r="A17" s="93" t="s">
        <v>328</v>
      </c>
      <c r="B17" s="93">
        <v>480816.98</v>
      </c>
      <c r="C17" s="93">
        <v>0</v>
      </c>
      <c r="D17" s="93">
        <v>0</v>
      </c>
      <c r="E17" s="93">
        <v>0</v>
      </c>
      <c r="F17" s="93">
        <v>0</v>
      </c>
      <c r="G17" s="93">
        <v>36132.07</v>
      </c>
      <c r="H17" s="93">
        <v>0</v>
      </c>
      <c r="I17" s="93">
        <v>444684.91</v>
      </c>
    </row>
    <row r="18" spans="1:9" ht="12.75">
      <c r="A18" s="93" t="s">
        <v>329</v>
      </c>
      <c r="B18" s="93">
        <v>3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3</v>
      </c>
    </row>
    <row r="19" spans="1:9" ht="12.75">
      <c r="A19" s="93" t="s">
        <v>330</v>
      </c>
      <c r="B19" s="93">
        <f>SUM(B20:B23)</f>
        <v>22881356.82</v>
      </c>
      <c r="C19" s="93">
        <f>SUM(C20:C23)</f>
        <v>115877.11</v>
      </c>
      <c r="D19" s="93">
        <f>SUM(D20:D23)</f>
        <v>0</v>
      </c>
      <c r="E19" s="93">
        <f>SUM(E20:E23)</f>
        <v>0</v>
      </c>
      <c r="F19" s="93">
        <f>SUM(F20:F23)</f>
        <v>0</v>
      </c>
      <c r="G19" s="93">
        <f>SUM(G20:G23)</f>
        <v>1113576.6</v>
      </c>
      <c r="H19" s="93">
        <f>SUM(H20:H23)</f>
        <v>0</v>
      </c>
      <c r="I19" s="93">
        <f>SUM(I20:I23)</f>
        <v>21883657.330000002</v>
      </c>
    </row>
    <row r="20" spans="1:9" ht="12.75">
      <c r="A20" s="93" t="s">
        <v>234</v>
      </c>
      <c r="B20" s="93">
        <v>1611943.54</v>
      </c>
      <c r="C20" s="93">
        <v>89444.37</v>
      </c>
      <c r="D20" s="93">
        <v>0</v>
      </c>
      <c r="E20" s="93">
        <v>0</v>
      </c>
      <c r="F20" s="93">
        <v>0</v>
      </c>
      <c r="G20" s="93">
        <v>126341.1</v>
      </c>
      <c r="H20" s="93">
        <v>0</v>
      </c>
      <c r="I20" s="93">
        <v>1575046.81</v>
      </c>
    </row>
    <row r="21" spans="1:9" ht="12.75">
      <c r="A21" s="93" t="s">
        <v>331</v>
      </c>
      <c r="B21" s="93">
        <v>95723.82</v>
      </c>
      <c r="C21" s="93">
        <v>0</v>
      </c>
      <c r="D21" s="93">
        <v>0</v>
      </c>
      <c r="E21" s="93">
        <v>0</v>
      </c>
      <c r="F21" s="93">
        <v>0</v>
      </c>
      <c r="G21" s="93">
        <v>25604.24</v>
      </c>
      <c r="H21" s="93">
        <v>0</v>
      </c>
      <c r="I21" s="93">
        <v>70119.58</v>
      </c>
    </row>
    <row r="22" spans="1:9" ht="12.75">
      <c r="A22" s="93" t="s">
        <v>332</v>
      </c>
      <c r="B22" s="93">
        <v>145500.77</v>
      </c>
      <c r="C22" s="93">
        <v>26432.74</v>
      </c>
      <c r="D22" s="93">
        <v>0</v>
      </c>
      <c r="E22" s="93">
        <v>0</v>
      </c>
      <c r="F22" s="93">
        <v>0</v>
      </c>
      <c r="G22" s="93">
        <v>34794.6</v>
      </c>
      <c r="H22" s="93">
        <v>0</v>
      </c>
      <c r="I22" s="93">
        <v>137138.91</v>
      </c>
    </row>
    <row r="23" spans="1:9" ht="12.75">
      <c r="A23" s="93" t="s">
        <v>237</v>
      </c>
      <c r="B23" s="93">
        <v>21028188.69</v>
      </c>
      <c r="C23" s="93">
        <v>0</v>
      </c>
      <c r="D23" s="93">
        <v>0</v>
      </c>
      <c r="E23" s="93">
        <v>0</v>
      </c>
      <c r="F23" s="93">
        <v>0</v>
      </c>
      <c r="G23" s="93">
        <v>926836.66</v>
      </c>
      <c r="H23" s="93">
        <v>0</v>
      </c>
      <c r="I23" s="93">
        <v>20101352.03</v>
      </c>
    </row>
    <row r="24" spans="1:9" ht="12.75">
      <c r="A24" s="93" t="s">
        <v>333</v>
      </c>
      <c r="B24" s="93">
        <f>SUM(B25:B26)</f>
        <v>805174.0700000001</v>
      </c>
      <c r="C24" s="93">
        <f>SUM(C25:C26)</f>
        <v>3358.02</v>
      </c>
      <c r="D24" s="93">
        <f>SUM(D25:D26)</f>
        <v>0</v>
      </c>
      <c r="E24" s="93">
        <f>SUM(E25:E26)</f>
        <v>0</v>
      </c>
      <c r="F24" s="93">
        <f>SUM(F25:F26)</f>
        <v>0</v>
      </c>
      <c r="G24" s="93">
        <f>SUM(G25:G26)</f>
        <v>0</v>
      </c>
      <c r="H24" s="93">
        <f>SUM(H25:H26)</f>
        <v>0</v>
      </c>
      <c r="I24" s="93">
        <f>SUM(I25:I26)</f>
        <v>808532.09</v>
      </c>
    </row>
    <row r="25" spans="1:9" ht="12.75">
      <c r="A25" s="93" t="s">
        <v>234</v>
      </c>
      <c r="B25" s="93">
        <v>798531.4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798531.4</v>
      </c>
    </row>
    <row r="26" spans="1:9" ht="12.75">
      <c r="A26" s="93" t="s">
        <v>241</v>
      </c>
      <c r="B26" s="93">
        <v>6642.67</v>
      </c>
      <c r="C26" s="93">
        <v>3358.02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10000.69</v>
      </c>
    </row>
    <row r="27" spans="1:9" ht="12.75">
      <c r="A27" s="93"/>
      <c r="B27" s="93"/>
      <c r="C27" s="93"/>
      <c r="D27" s="93"/>
      <c r="E27" s="93"/>
      <c r="F27" s="93"/>
      <c r="G27" s="93"/>
      <c r="H27" s="93"/>
      <c r="I27" s="93"/>
    </row>
    <row r="28" spans="1:9" ht="12.75">
      <c r="A28" s="95" t="s">
        <v>334</v>
      </c>
      <c r="B28" s="95">
        <v>175758.66</v>
      </c>
      <c r="C28" s="95">
        <v>32999.2</v>
      </c>
      <c r="D28" s="95">
        <v>0</v>
      </c>
      <c r="E28" s="95">
        <v>0</v>
      </c>
      <c r="F28" s="95">
        <v>0</v>
      </c>
      <c r="G28" s="95">
        <v>50750.89</v>
      </c>
      <c r="H28" s="95">
        <v>0</v>
      </c>
      <c r="I28" s="95">
        <v>158006.97</v>
      </c>
    </row>
    <row r="29" spans="1:6" ht="12.75">
      <c r="A29" s="96"/>
      <c r="B29" s="96"/>
      <c r="C29" s="96"/>
      <c r="D29" s="96"/>
      <c r="E29" s="96"/>
      <c r="F29" s="96"/>
    </row>
    <row r="30" spans="1:6" ht="12.75">
      <c r="A30" s="97" t="s">
        <v>335</v>
      </c>
      <c r="B30" s="97"/>
      <c r="C30" s="97"/>
      <c r="D30" s="97"/>
      <c r="E30" s="97"/>
      <c r="F30" s="97"/>
    </row>
    <row r="31" spans="1:6" ht="22.5">
      <c r="A31" s="98" t="s">
        <v>336</v>
      </c>
      <c r="B31" s="99" t="s">
        <v>314</v>
      </c>
      <c r="C31" s="99" t="s">
        <v>337</v>
      </c>
      <c r="D31" s="99" t="s">
        <v>338</v>
      </c>
      <c r="E31" s="99" t="s">
        <v>320</v>
      </c>
      <c r="F31" s="99" t="s">
        <v>321</v>
      </c>
    </row>
    <row r="32" spans="1:6" ht="12.75">
      <c r="A32" s="100" t="s">
        <v>339</v>
      </c>
      <c r="B32" s="100">
        <v>16480860.91</v>
      </c>
      <c r="C32" s="100">
        <v>453079.12</v>
      </c>
      <c r="D32" s="100">
        <v>785383.74</v>
      </c>
      <c r="E32" s="100">
        <v>0</v>
      </c>
      <c r="F32" s="100">
        <v>16148556.29</v>
      </c>
    </row>
    <row r="33" spans="1:6" ht="12.75">
      <c r="A33" s="101" t="s">
        <v>340</v>
      </c>
      <c r="B33" s="101">
        <f>SUM(B32:B32)</f>
        <v>16480860.91</v>
      </c>
      <c r="C33" s="101">
        <f>SUM(C32:C32)</f>
        <v>453079.12</v>
      </c>
      <c r="D33" s="101">
        <f>SUM(D32:D32)</f>
        <v>785383.74</v>
      </c>
      <c r="E33" s="101">
        <f>SUM(E32:E32)</f>
        <v>0</v>
      </c>
      <c r="F33" s="101">
        <f>SUM(F32:F32)</f>
        <v>16148556.29</v>
      </c>
    </row>
    <row r="34" spans="1:6" ht="33.75">
      <c r="A34" s="102" t="s">
        <v>341</v>
      </c>
      <c r="B34" s="103" t="s">
        <v>314</v>
      </c>
      <c r="C34" s="103" t="s">
        <v>342</v>
      </c>
      <c r="D34" s="103" t="s">
        <v>343</v>
      </c>
      <c r="E34" s="103" t="s">
        <v>320</v>
      </c>
      <c r="F34" s="103" t="s">
        <v>321</v>
      </c>
    </row>
    <row r="35" spans="1:6" ht="12.75">
      <c r="A35" s="100" t="s">
        <v>339</v>
      </c>
      <c r="B35" s="100">
        <v>11824421.62</v>
      </c>
      <c r="C35" s="100">
        <v>-2979609.13</v>
      </c>
      <c r="D35" s="100">
        <v>3825279.49</v>
      </c>
      <c r="E35" s="100">
        <v>0</v>
      </c>
      <c r="F35" s="100">
        <v>12670091.98</v>
      </c>
    </row>
    <row r="36" spans="1:6" ht="12.75">
      <c r="A36" s="101" t="s">
        <v>340</v>
      </c>
      <c r="B36" s="101">
        <f>SUM(B35:B35)</f>
        <v>11824421.62</v>
      </c>
      <c r="C36" s="101">
        <f>SUM(C35:C35)</f>
        <v>-2979609.13</v>
      </c>
      <c r="D36" s="101">
        <f>SUM(D35:D35)</f>
        <v>3825279.49</v>
      </c>
      <c r="E36" s="101">
        <f>SUM(E35:E35)</f>
        <v>0</v>
      </c>
      <c r="F36" s="101">
        <f>SUM(F35:F35)</f>
        <v>12670091.98</v>
      </c>
    </row>
    <row r="37" spans="1:6" ht="22.5">
      <c r="A37" s="102" t="s">
        <v>344</v>
      </c>
      <c r="B37" s="103" t="s">
        <v>314</v>
      </c>
      <c r="C37" s="103" t="s">
        <v>337</v>
      </c>
      <c r="D37" s="103" t="s">
        <v>345</v>
      </c>
      <c r="E37" s="103" t="s">
        <v>320</v>
      </c>
      <c r="F37" s="103" t="s">
        <v>321</v>
      </c>
    </row>
    <row r="38" spans="1:6" ht="12.75">
      <c r="A38" s="100" t="s">
        <v>339</v>
      </c>
      <c r="B38" s="100">
        <v>0</v>
      </c>
      <c r="C38" s="100">
        <v>0</v>
      </c>
      <c r="D38" s="100">
        <v>0</v>
      </c>
      <c r="E38" s="100">
        <v>0</v>
      </c>
      <c r="F38" s="100">
        <v>0</v>
      </c>
    </row>
    <row r="39" spans="1:6" ht="12.75">
      <c r="A39" s="101" t="s">
        <v>340</v>
      </c>
      <c r="B39" s="101">
        <f>SUM(B38:B38)</f>
        <v>0</v>
      </c>
      <c r="C39" s="101">
        <f>SUM(C38:C38)</f>
        <v>0</v>
      </c>
      <c r="D39" s="101">
        <f>SUM(D38:D38)</f>
        <v>0</v>
      </c>
      <c r="E39" s="101">
        <f>SUM(E38:E38)</f>
        <v>0</v>
      </c>
      <c r="F39" s="101">
        <f>SUM(F38:F38)</f>
        <v>0</v>
      </c>
    </row>
    <row r="40" spans="1:6" ht="22.5">
      <c r="A40" s="102" t="s">
        <v>346</v>
      </c>
      <c r="B40" s="103" t="s">
        <v>314</v>
      </c>
      <c r="C40" s="103" t="s">
        <v>347</v>
      </c>
      <c r="D40" s="103"/>
      <c r="E40" s="103" t="s">
        <v>320</v>
      </c>
      <c r="F40" s="103" t="s">
        <v>321</v>
      </c>
    </row>
    <row r="41" spans="1:6" ht="12.75">
      <c r="A41" s="100" t="s">
        <v>339</v>
      </c>
      <c r="B41" s="100">
        <v>3552770.8</v>
      </c>
      <c r="C41" s="100">
        <v>0</v>
      </c>
      <c r="D41" s="100"/>
      <c r="E41" s="100">
        <v>0</v>
      </c>
      <c r="F41" s="100">
        <v>3552770.8</v>
      </c>
    </row>
    <row r="42" spans="1:6" ht="12.75">
      <c r="A42" s="101" t="s">
        <v>340</v>
      </c>
      <c r="B42" s="101">
        <f>SUM(B41:B41)</f>
        <v>3552770.8</v>
      </c>
      <c r="C42" s="101">
        <f>SUM(C41:C41)</f>
        <v>0</v>
      </c>
      <c r="D42" s="101">
        <f>SUM(D41:D41)</f>
        <v>0</v>
      </c>
      <c r="E42" s="101">
        <f>SUM(E41:E41)</f>
        <v>0</v>
      </c>
      <c r="F42" s="101">
        <f>SUM(F41:F41)</f>
        <v>3552770.8</v>
      </c>
    </row>
    <row r="43" spans="1:6" ht="22.5">
      <c r="A43" s="102" t="s">
        <v>348</v>
      </c>
      <c r="B43" s="103" t="s">
        <v>314</v>
      </c>
      <c r="C43" s="103"/>
      <c r="D43" s="103"/>
      <c r="E43" s="103" t="s">
        <v>320</v>
      </c>
      <c r="F43" s="103" t="s">
        <v>321</v>
      </c>
    </row>
    <row r="44" spans="1:6" ht="12.75">
      <c r="A44" s="100" t="s">
        <v>339</v>
      </c>
      <c r="B44" s="100">
        <v>31858053.33</v>
      </c>
      <c r="C44" s="100"/>
      <c r="D44" s="100"/>
      <c r="E44" s="100">
        <v>513365.74</v>
      </c>
      <c r="F44" s="100">
        <v>32371419.07</v>
      </c>
    </row>
    <row r="45" spans="1:6" ht="12.75">
      <c r="A45" s="101" t="s">
        <v>340</v>
      </c>
      <c r="B45" s="101">
        <f>SUM(B44:B44)</f>
        <v>31858053.33</v>
      </c>
      <c r="C45" s="101">
        <f>SUM(C44:C44)</f>
        <v>0</v>
      </c>
      <c r="D45" s="101">
        <f>SUM(D44:D44)</f>
        <v>0</v>
      </c>
      <c r="E45" s="101">
        <f>SUM(E44:E44)</f>
        <v>513365.74</v>
      </c>
      <c r="F45" s="101">
        <f>SUM(F44:F44)</f>
        <v>32371419.07</v>
      </c>
    </row>
  </sheetData>
  <sheetProtection/>
  <printOptions/>
  <pageMargins left="0.393700787401575" right="0.393700787401575" top="0.393700787401575" bottom="0.393700787401575" header="0.5" footer="0.5"/>
  <pageSetup horizontalDpi="600" verticalDpi="600" orientation="landscape" paperSize="9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3" width="18.7109375" style="0" customWidth="1"/>
  </cols>
  <sheetData>
    <row r="1" ht="12.75">
      <c r="A1" t="s">
        <v>0</v>
      </c>
    </row>
    <row r="2" spans="1:4" ht="15">
      <c r="A2" s="16" t="s">
        <v>11</v>
      </c>
      <c r="B2" s="16"/>
      <c r="C2" s="16"/>
      <c r="D2" s="16"/>
    </row>
    <row r="4" spans="1:3" ht="12.75">
      <c r="A4" s="19"/>
      <c r="B4" s="30" t="s">
        <v>7</v>
      </c>
      <c r="C4" s="30" t="s">
        <v>12</v>
      </c>
    </row>
    <row r="5" spans="1:3" ht="12.75">
      <c r="A5" s="21" t="s">
        <v>13</v>
      </c>
      <c r="B5" s="31"/>
      <c r="C5" s="31"/>
    </row>
    <row r="6" spans="1:3" ht="12.75">
      <c r="A6" s="23" t="s">
        <v>14</v>
      </c>
      <c r="B6" s="32"/>
      <c r="C6" s="32"/>
    </row>
    <row r="7" spans="1:3" ht="12.75">
      <c r="A7" s="23" t="s">
        <v>15</v>
      </c>
      <c r="B7" s="32">
        <v>0</v>
      </c>
      <c r="C7" s="32">
        <v>0</v>
      </c>
    </row>
    <row r="8" spans="1:3" ht="12.75">
      <c r="A8" s="23" t="s">
        <v>16</v>
      </c>
      <c r="B8" s="32">
        <v>0</v>
      </c>
      <c r="C8" s="32">
        <v>0</v>
      </c>
    </row>
    <row r="9" spans="1:3" ht="12.75">
      <c r="A9" s="23" t="s">
        <v>17</v>
      </c>
      <c r="B9" s="32">
        <v>0</v>
      </c>
      <c r="C9" s="32">
        <v>0</v>
      </c>
    </row>
    <row r="10" spans="1:3" ht="12.75">
      <c r="A10" s="23" t="s">
        <v>18</v>
      </c>
      <c r="B10" s="32"/>
      <c r="C10" s="32"/>
    </row>
    <row r="11" spans="1:3" ht="12.75">
      <c r="A11" s="23" t="s">
        <v>15</v>
      </c>
      <c r="B11" s="32">
        <v>0</v>
      </c>
      <c r="C11" s="32">
        <v>0</v>
      </c>
    </row>
    <row r="12" spans="1:3" ht="12.75">
      <c r="A12" s="23" t="s">
        <v>16</v>
      </c>
      <c r="B12" s="32">
        <v>0</v>
      </c>
      <c r="C12" s="32">
        <v>0</v>
      </c>
    </row>
    <row r="13" spans="1:3" ht="12.75">
      <c r="A13" s="23" t="s">
        <v>17</v>
      </c>
      <c r="B13" s="32">
        <v>0</v>
      </c>
      <c r="C13" s="32">
        <v>0</v>
      </c>
    </row>
    <row r="14" spans="1:3" ht="12.75">
      <c r="A14" s="23" t="s">
        <v>19</v>
      </c>
      <c r="B14" s="32"/>
      <c r="C14" s="32"/>
    </row>
    <row r="15" spans="1:3" ht="12.75">
      <c r="A15" s="23" t="s">
        <v>15</v>
      </c>
      <c r="B15" s="32">
        <v>0</v>
      </c>
      <c r="C15" s="32">
        <v>0</v>
      </c>
    </row>
    <row r="16" spans="1:3" ht="12.75">
      <c r="A16" s="23" t="s">
        <v>16</v>
      </c>
      <c r="B16" s="32">
        <v>0</v>
      </c>
      <c r="C16" s="32">
        <v>0</v>
      </c>
    </row>
    <row r="17" spans="1:3" ht="12.75">
      <c r="A17" s="29" t="s">
        <v>17</v>
      </c>
      <c r="B17" s="33">
        <v>0</v>
      </c>
      <c r="C17" s="33">
        <v>0</v>
      </c>
    </row>
    <row r="18" spans="1:3" ht="12.75">
      <c r="A18" s="21" t="s">
        <v>20</v>
      </c>
      <c r="B18" s="31"/>
      <c r="C18" s="31"/>
    </row>
    <row r="19" spans="1:3" ht="12.75">
      <c r="A19" s="23" t="s">
        <v>14</v>
      </c>
      <c r="B19" s="32"/>
      <c r="C19" s="32"/>
    </row>
    <row r="20" spans="1:3" ht="12.75">
      <c r="A20" s="23" t="s">
        <v>15</v>
      </c>
      <c r="B20" s="32">
        <v>0</v>
      </c>
      <c r="C20" s="32">
        <v>0</v>
      </c>
    </row>
    <row r="21" spans="1:3" ht="12.75">
      <c r="A21" s="23" t="s">
        <v>16</v>
      </c>
      <c r="B21" s="32">
        <v>0</v>
      </c>
      <c r="C21" s="32">
        <v>0</v>
      </c>
    </row>
    <row r="22" spans="1:3" ht="12.75">
      <c r="A22" s="23" t="s">
        <v>17</v>
      </c>
      <c r="B22" s="32">
        <v>0</v>
      </c>
      <c r="C22" s="32">
        <v>0</v>
      </c>
    </row>
    <row r="23" spans="1:3" ht="12.75">
      <c r="A23" s="23" t="s">
        <v>18</v>
      </c>
      <c r="B23" s="32"/>
      <c r="C23" s="32"/>
    </row>
    <row r="24" spans="1:3" ht="12.75">
      <c r="A24" s="23" t="s">
        <v>15</v>
      </c>
      <c r="B24" s="32">
        <v>0</v>
      </c>
      <c r="C24" s="32">
        <v>0</v>
      </c>
    </row>
    <row r="25" spans="1:3" ht="12.75">
      <c r="A25" s="23" t="s">
        <v>16</v>
      </c>
      <c r="B25" s="32">
        <v>0</v>
      </c>
      <c r="C25" s="32">
        <v>0</v>
      </c>
    </row>
    <row r="26" spans="1:3" ht="12.75">
      <c r="A26" s="23" t="s">
        <v>17</v>
      </c>
      <c r="B26" s="32">
        <v>0</v>
      </c>
      <c r="C26" s="32">
        <v>0</v>
      </c>
    </row>
    <row r="27" spans="1:3" ht="12.75">
      <c r="A27" s="23" t="s">
        <v>19</v>
      </c>
      <c r="B27" s="32"/>
      <c r="C27" s="32"/>
    </row>
    <row r="28" spans="1:3" ht="12.75">
      <c r="A28" s="23" t="s">
        <v>15</v>
      </c>
      <c r="B28" s="32">
        <v>0</v>
      </c>
      <c r="C28" s="32">
        <v>0</v>
      </c>
    </row>
    <row r="29" spans="1:3" ht="12.75">
      <c r="A29" s="23" t="s">
        <v>16</v>
      </c>
      <c r="B29" s="32">
        <v>0</v>
      </c>
      <c r="C29" s="32">
        <v>0</v>
      </c>
    </row>
    <row r="30" spans="1:3" ht="12.75">
      <c r="A30" s="29" t="s">
        <v>17</v>
      </c>
      <c r="B30" s="33">
        <v>0</v>
      </c>
      <c r="C30" s="33">
        <v>0</v>
      </c>
    </row>
    <row r="31" spans="1:3" ht="12.75">
      <c r="A31" s="21" t="s">
        <v>21</v>
      </c>
      <c r="B31" s="31"/>
      <c r="C31" s="31"/>
    </row>
    <row r="32" spans="1:3" ht="12.75">
      <c r="A32" s="23" t="s">
        <v>14</v>
      </c>
      <c r="B32" s="32"/>
      <c r="C32" s="32"/>
    </row>
    <row r="33" spans="1:3" ht="12.75">
      <c r="A33" s="23" t="s">
        <v>15</v>
      </c>
      <c r="B33" s="32">
        <v>0</v>
      </c>
      <c r="C33" s="32">
        <v>0</v>
      </c>
    </row>
    <row r="34" spans="1:3" ht="12.75">
      <c r="A34" s="23" t="s">
        <v>16</v>
      </c>
      <c r="B34" s="32">
        <v>0</v>
      </c>
      <c r="C34" s="32">
        <v>0</v>
      </c>
    </row>
    <row r="35" spans="1:3" ht="12.75">
      <c r="A35" s="23" t="s">
        <v>17</v>
      </c>
      <c r="B35" s="32">
        <v>0</v>
      </c>
      <c r="C35" s="32">
        <v>0</v>
      </c>
    </row>
    <row r="36" spans="1:3" ht="12.75">
      <c r="A36" s="23" t="s">
        <v>18</v>
      </c>
      <c r="B36" s="32"/>
      <c r="C36" s="32"/>
    </row>
    <row r="37" spans="1:3" ht="12.75">
      <c r="A37" s="23" t="s">
        <v>15</v>
      </c>
      <c r="B37" s="32">
        <v>0</v>
      </c>
      <c r="C37" s="32">
        <v>0</v>
      </c>
    </row>
    <row r="38" spans="1:3" ht="12.75">
      <c r="A38" s="23" t="s">
        <v>16</v>
      </c>
      <c r="B38" s="32">
        <v>0</v>
      </c>
      <c r="C38" s="32">
        <v>0</v>
      </c>
    </row>
    <row r="39" spans="1:3" ht="12.75">
      <c r="A39" s="23" t="s">
        <v>17</v>
      </c>
      <c r="B39" s="32">
        <v>0</v>
      </c>
      <c r="C39" s="32">
        <v>0</v>
      </c>
    </row>
    <row r="40" spans="1:3" ht="12.75">
      <c r="A40" s="23" t="s">
        <v>19</v>
      </c>
      <c r="B40" s="32"/>
      <c r="C40" s="32"/>
    </row>
    <row r="41" spans="1:3" ht="12.75">
      <c r="A41" s="23" t="s">
        <v>15</v>
      </c>
      <c r="B41" s="32">
        <v>0</v>
      </c>
      <c r="C41" s="32">
        <v>0</v>
      </c>
    </row>
    <row r="42" spans="1:3" ht="12.75">
      <c r="A42" s="23" t="s">
        <v>16</v>
      </c>
      <c r="B42" s="32">
        <v>0</v>
      </c>
      <c r="C42" s="32">
        <v>0</v>
      </c>
    </row>
    <row r="43" spans="1:3" ht="12.75">
      <c r="A43" s="29" t="s">
        <v>17</v>
      </c>
      <c r="B43" s="33">
        <v>0</v>
      </c>
      <c r="C43" s="33">
        <v>0</v>
      </c>
    </row>
    <row r="44" spans="1:3" ht="12.75">
      <c r="A44" s="21" t="s">
        <v>22</v>
      </c>
      <c r="B44" s="31"/>
      <c r="C44" s="31"/>
    </row>
    <row r="45" spans="1:3" ht="12.75">
      <c r="A45" s="23" t="s">
        <v>14</v>
      </c>
      <c r="B45" s="32"/>
      <c r="C45" s="32"/>
    </row>
    <row r="46" spans="1:3" ht="12.75">
      <c r="A46" s="23" t="s">
        <v>15</v>
      </c>
      <c r="B46" s="32">
        <v>0</v>
      </c>
      <c r="C46" s="32">
        <v>0</v>
      </c>
    </row>
    <row r="47" spans="1:3" ht="12.75">
      <c r="A47" s="23" t="s">
        <v>16</v>
      </c>
      <c r="B47" s="32">
        <v>0</v>
      </c>
      <c r="C47" s="32">
        <v>0</v>
      </c>
    </row>
    <row r="48" spans="1:3" ht="12.75">
      <c r="A48" s="23" t="s">
        <v>17</v>
      </c>
      <c r="B48" s="32">
        <v>0</v>
      </c>
      <c r="C48" s="32">
        <v>0</v>
      </c>
    </row>
    <row r="49" spans="1:3" ht="12.75">
      <c r="A49" s="23" t="s">
        <v>18</v>
      </c>
      <c r="B49" s="32"/>
      <c r="C49" s="32"/>
    </row>
    <row r="50" spans="1:3" ht="12.75">
      <c r="A50" s="23" t="s">
        <v>15</v>
      </c>
      <c r="B50" s="32">
        <v>0</v>
      </c>
      <c r="C50" s="32">
        <v>0</v>
      </c>
    </row>
    <row r="51" spans="1:3" ht="12.75">
      <c r="A51" s="23" t="s">
        <v>16</v>
      </c>
      <c r="B51" s="32">
        <v>0</v>
      </c>
      <c r="C51" s="32">
        <v>0</v>
      </c>
    </row>
    <row r="52" spans="1:3" ht="12.75">
      <c r="A52" s="23" t="s">
        <v>17</v>
      </c>
      <c r="B52" s="32">
        <v>0</v>
      </c>
      <c r="C52" s="32">
        <v>0</v>
      </c>
    </row>
    <row r="53" spans="1:3" ht="12.75">
      <c r="A53" s="23" t="s">
        <v>19</v>
      </c>
      <c r="B53" s="32"/>
      <c r="C53" s="32"/>
    </row>
    <row r="54" spans="1:3" ht="12.75">
      <c r="A54" s="23" t="s">
        <v>15</v>
      </c>
      <c r="B54" s="32">
        <v>0</v>
      </c>
      <c r="C54" s="32">
        <v>0</v>
      </c>
    </row>
    <row r="55" spans="1:3" ht="12.75">
      <c r="A55" s="23" t="s">
        <v>16</v>
      </c>
      <c r="B55" s="32">
        <v>0</v>
      </c>
      <c r="C55" s="32">
        <v>0</v>
      </c>
    </row>
    <row r="56" spans="1:3" ht="12.75">
      <c r="A56" s="29" t="s">
        <v>17</v>
      </c>
      <c r="B56" s="33">
        <v>0</v>
      </c>
      <c r="C56" s="33">
        <v>0</v>
      </c>
    </row>
    <row r="57" spans="1:3" ht="12.75">
      <c r="A57" s="21" t="s">
        <v>23</v>
      </c>
      <c r="B57" s="31"/>
      <c r="C57" s="31"/>
    </row>
    <row r="58" spans="1:3" ht="12.75">
      <c r="A58" s="23" t="s">
        <v>14</v>
      </c>
      <c r="B58" s="32"/>
      <c r="C58" s="32"/>
    </row>
    <row r="59" spans="1:3" ht="12.75">
      <c r="A59" s="23" t="s">
        <v>15</v>
      </c>
      <c r="B59" s="32">
        <v>0</v>
      </c>
      <c r="C59" s="32">
        <v>0</v>
      </c>
    </row>
    <row r="60" spans="1:3" ht="12.75">
      <c r="A60" s="23" t="s">
        <v>16</v>
      </c>
      <c r="B60" s="32">
        <v>0</v>
      </c>
      <c r="C60" s="32">
        <v>0</v>
      </c>
    </row>
    <row r="61" spans="1:3" ht="12.75">
      <c r="A61" s="23" t="s">
        <v>17</v>
      </c>
      <c r="B61" s="32">
        <v>0</v>
      </c>
      <c r="C61" s="32">
        <v>0</v>
      </c>
    </row>
    <row r="62" spans="1:3" ht="12.75">
      <c r="A62" s="23" t="s">
        <v>18</v>
      </c>
      <c r="B62" s="32"/>
      <c r="C62" s="32"/>
    </row>
    <row r="63" spans="1:3" ht="12.75">
      <c r="A63" s="23" t="s">
        <v>15</v>
      </c>
      <c r="B63" s="32">
        <v>0</v>
      </c>
      <c r="C63" s="32">
        <v>0</v>
      </c>
    </row>
    <row r="64" spans="1:3" ht="12.75">
      <c r="A64" s="23" t="s">
        <v>16</v>
      </c>
      <c r="B64" s="32">
        <v>0</v>
      </c>
      <c r="C64" s="32">
        <v>0</v>
      </c>
    </row>
    <row r="65" spans="1:3" ht="12.75">
      <c r="A65" s="23" t="s">
        <v>17</v>
      </c>
      <c r="B65" s="32">
        <v>0</v>
      </c>
      <c r="C65" s="32">
        <v>0</v>
      </c>
    </row>
    <row r="66" spans="1:3" ht="12.75">
      <c r="A66" s="23" t="s">
        <v>19</v>
      </c>
      <c r="B66" s="32"/>
      <c r="C66" s="32"/>
    </row>
    <row r="67" spans="1:3" ht="12.75">
      <c r="A67" s="23" t="s">
        <v>15</v>
      </c>
      <c r="B67" s="32">
        <v>0</v>
      </c>
      <c r="C67" s="32">
        <v>0</v>
      </c>
    </row>
    <row r="68" spans="1:3" ht="12.75">
      <c r="A68" s="23" t="s">
        <v>16</v>
      </c>
      <c r="B68" s="32">
        <v>0</v>
      </c>
      <c r="C68" s="32">
        <v>0</v>
      </c>
    </row>
    <row r="69" spans="1:3" ht="12.75">
      <c r="A69" s="29" t="s">
        <v>17</v>
      </c>
      <c r="B69" s="33">
        <v>0</v>
      </c>
      <c r="C69" s="33">
        <v>0</v>
      </c>
    </row>
    <row r="70" spans="1:3" ht="12.75">
      <c r="A70" s="21" t="s">
        <v>24</v>
      </c>
      <c r="B70" s="31"/>
      <c r="C70" s="31"/>
    </row>
    <row r="71" spans="1:3" ht="12.75">
      <c r="A71" s="23" t="s">
        <v>14</v>
      </c>
      <c r="B71" s="32"/>
      <c r="C71" s="32"/>
    </row>
    <row r="72" spans="1:3" ht="12.75">
      <c r="A72" s="23" t="s">
        <v>15</v>
      </c>
      <c r="B72" s="32">
        <v>0</v>
      </c>
      <c r="C72" s="32">
        <v>0</v>
      </c>
    </row>
    <row r="73" spans="1:3" ht="12.75">
      <c r="A73" s="23" t="s">
        <v>16</v>
      </c>
      <c r="B73" s="32">
        <v>0</v>
      </c>
      <c r="C73" s="32">
        <v>0</v>
      </c>
    </row>
    <row r="74" spans="1:3" ht="12.75">
      <c r="A74" s="23" t="s">
        <v>17</v>
      </c>
      <c r="B74" s="32">
        <v>0</v>
      </c>
      <c r="C74" s="32">
        <v>0</v>
      </c>
    </row>
    <row r="75" spans="1:3" ht="12.75">
      <c r="A75" s="23" t="s">
        <v>18</v>
      </c>
      <c r="B75" s="32"/>
      <c r="C75" s="32"/>
    </row>
    <row r="76" spans="1:3" ht="12.75">
      <c r="A76" s="23" t="s">
        <v>15</v>
      </c>
      <c r="B76" s="32">
        <v>0</v>
      </c>
      <c r="C76" s="32">
        <v>0</v>
      </c>
    </row>
    <row r="77" spans="1:3" ht="12.75">
      <c r="A77" s="23" t="s">
        <v>16</v>
      </c>
      <c r="B77" s="32">
        <v>0</v>
      </c>
      <c r="C77" s="32">
        <v>0</v>
      </c>
    </row>
    <row r="78" spans="1:3" ht="12.75">
      <c r="A78" s="23" t="s">
        <v>17</v>
      </c>
      <c r="B78" s="32">
        <v>0</v>
      </c>
      <c r="C78" s="32">
        <v>0</v>
      </c>
    </row>
    <row r="79" spans="1:3" ht="12.75">
      <c r="A79" s="23" t="s">
        <v>19</v>
      </c>
      <c r="B79" s="32"/>
      <c r="C79" s="32"/>
    </row>
    <row r="80" spans="1:3" ht="12.75">
      <c r="A80" s="23" t="s">
        <v>15</v>
      </c>
      <c r="B80" s="32">
        <v>0</v>
      </c>
      <c r="C80" s="32">
        <v>0</v>
      </c>
    </row>
    <row r="81" spans="1:3" ht="12.75">
      <c r="A81" s="23" t="s">
        <v>16</v>
      </c>
      <c r="B81" s="32">
        <v>0</v>
      </c>
      <c r="C81" s="32">
        <v>0</v>
      </c>
    </row>
    <row r="82" spans="1:3" ht="12.75">
      <c r="A82" s="29" t="s">
        <v>17</v>
      </c>
      <c r="B82" s="33">
        <v>0</v>
      </c>
      <c r="C82" s="33">
        <v>0</v>
      </c>
    </row>
    <row r="83" spans="1:3" ht="12.75">
      <c r="A83" s="21" t="s">
        <v>25</v>
      </c>
      <c r="B83" s="31"/>
      <c r="C83" s="31"/>
    </row>
    <row r="84" spans="1:3" ht="12.75">
      <c r="A84" s="23" t="s">
        <v>14</v>
      </c>
      <c r="B84" s="32"/>
      <c r="C84" s="32"/>
    </row>
    <row r="85" spans="1:3" ht="12.75">
      <c r="A85" s="23" t="s">
        <v>15</v>
      </c>
      <c r="B85" s="32">
        <v>14759700</v>
      </c>
      <c r="C85" s="32">
        <v>15044540.82</v>
      </c>
    </row>
    <row r="86" spans="1:3" ht="12.75">
      <c r="A86" s="23" t="s">
        <v>16</v>
      </c>
      <c r="B86" s="32">
        <v>17826578.77</v>
      </c>
      <c r="C86" s="32">
        <v>14053379.73</v>
      </c>
    </row>
    <row r="87" spans="1:3" ht="12.75">
      <c r="A87" s="23" t="s">
        <v>17</v>
      </c>
      <c r="B87" s="32">
        <v>3066878.77</v>
      </c>
      <c r="C87" s="32">
        <v>-991161.09</v>
      </c>
    </row>
    <row r="88" spans="1:3" ht="12.75">
      <c r="A88" s="23" t="s">
        <v>18</v>
      </c>
      <c r="B88" s="32"/>
      <c r="C88" s="32"/>
    </row>
    <row r="89" spans="1:3" ht="12.75">
      <c r="A89" s="23" t="s">
        <v>15</v>
      </c>
      <c r="B89" s="32">
        <v>2913221.93</v>
      </c>
      <c r="C89" s="32">
        <v>3319118.49</v>
      </c>
    </row>
    <row r="90" spans="1:3" ht="12.75">
      <c r="A90" s="23" t="s">
        <v>16</v>
      </c>
      <c r="B90" s="32">
        <v>1317340.33</v>
      </c>
      <c r="C90" s="32">
        <v>1652948.51</v>
      </c>
    </row>
    <row r="91" spans="1:3" ht="12.75">
      <c r="A91" s="23" t="s">
        <v>17</v>
      </c>
      <c r="B91" s="32">
        <v>-1595881.6</v>
      </c>
      <c r="C91" s="32">
        <v>-1666169.98</v>
      </c>
    </row>
    <row r="92" spans="1:3" ht="12.75">
      <c r="A92" s="23" t="s">
        <v>19</v>
      </c>
      <c r="B92" s="32"/>
      <c r="C92" s="32"/>
    </row>
    <row r="93" spans="1:3" ht="12.75">
      <c r="A93" s="23" t="s">
        <v>15</v>
      </c>
      <c r="B93" s="32">
        <v>1568010.5</v>
      </c>
      <c r="C93" s="32">
        <v>1568010.5</v>
      </c>
    </row>
    <row r="94" spans="1:3" ht="12.75">
      <c r="A94" s="23" t="s">
        <v>16</v>
      </c>
      <c r="B94" s="32">
        <v>97013.33</v>
      </c>
      <c r="C94" s="32">
        <v>97013.33</v>
      </c>
    </row>
    <row r="95" spans="1:3" ht="12.75">
      <c r="A95" s="29" t="s">
        <v>17</v>
      </c>
      <c r="B95" s="33">
        <v>-1470997.17</v>
      </c>
      <c r="C95" s="33">
        <v>-1470997.17</v>
      </c>
    </row>
    <row r="96" spans="1:3" ht="12.75">
      <c r="A96" s="21" t="s">
        <v>26</v>
      </c>
      <c r="B96" s="31"/>
      <c r="C96" s="31"/>
    </row>
    <row r="97" spans="1:3" ht="12.75">
      <c r="A97" s="23" t="s">
        <v>14</v>
      </c>
      <c r="B97" s="32"/>
      <c r="C97" s="32"/>
    </row>
    <row r="98" spans="1:3" ht="12.75">
      <c r="A98" s="23" t="s">
        <v>15</v>
      </c>
      <c r="B98" s="32">
        <v>0</v>
      </c>
      <c r="C98" s="32">
        <v>0</v>
      </c>
    </row>
    <row r="99" spans="1:3" ht="12.75">
      <c r="A99" s="23" t="s">
        <v>16</v>
      </c>
      <c r="B99" s="32">
        <v>0</v>
      </c>
      <c r="C99" s="32">
        <v>0</v>
      </c>
    </row>
    <row r="100" spans="1:3" ht="12.75">
      <c r="A100" s="23" t="s">
        <v>17</v>
      </c>
      <c r="B100" s="32">
        <v>0</v>
      </c>
      <c r="C100" s="32">
        <v>0</v>
      </c>
    </row>
    <row r="101" spans="1:3" ht="12.75">
      <c r="A101" s="23" t="s">
        <v>18</v>
      </c>
      <c r="B101" s="32"/>
      <c r="C101" s="32"/>
    </row>
    <row r="102" spans="1:3" ht="12.75">
      <c r="A102" s="23" t="s">
        <v>15</v>
      </c>
      <c r="B102" s="32">
        <v>0</v>
      </c>
      <c r="C102" s="32">
        <v>0</v>
      </c>
    </row>
    <row r="103" spans="1:3" ht="12.75">
      <c r="A103" s="23" t="s">
        <v>16</v>
      </c>
      <c r="B103" s="32">
        <v>0</v>
      </c>
      <c r="C103" s="32">
        <v>0</v>
      </c>
    </row>
    <row r="104" spans="1:3" ht="12.75">
      <c r="A104" s="23" t="s">
        <v>17</v>
      </c>
      <c r="B104" s="32">
        <v>0</v>
      </c>
      <c r="C104" s="32">
        <v>0</v>
      </c>
    </row>
    <row r="105" spans="1:3" ht="12.75">
      <c r="A105" s="23" t="s">
        <v>19</v>
      </c>
      <c r="B105" s="32"/>
      <c r="C105" s="32"/>
    </row>
    <row r="106" spans="1:3" ht="12.75">
      <c r="A106" s="23" t="s">
        <v>15</v>
      </c>
      <c r="B106" s="32">
        <v>0</v>
      </c>
      <c r="C106" s="32">
        <v>0</v>
      </c>
    </row>
    <row r="107" spans="1:3" ht="12.75">
      <c r="A107" s="23" t="s">
        <v>16</v>
      </c>
      <c r="B107" s="32">
        <v>0</v>
      </c>
      <c r="C107" s="32">
        <v>0</v>
      </c>
    </row>
    <row r="108" spans="1:3" ht="12.75">
      <c r="A108" s="29" t="s">
        <v>17</v>
      </c>
      <c r="B108" s="33">
        <v>0</v>
      </c>
      <c r="C108" s="33">
        <v>0</v>
      </c>
    </row>
    <row r="109" spans="1:3" ht="12.75">
      <c r="A109" s="21" t="s">
        <v>27</v>
      </c>
      <c r="B109" s="31"/>
      <c r="C109" s="31"/>
    </row>
    <row r="110" spans="1:3" ht="12.75">
      <c r="A110" s="23" t="s">
        <v>14</v>
      </c>
      <c r="B110" s="32"/>
      <c r="C110" s="32"/>
    </row>
    <row r="111" spans="1:3" ht="12.75">
      <c r="A111" s="23" t="s">
        <v>15</v>
      </c>
      <c r="B111" s="32">
        <v>14759700</v>
      </c>
      <c r="C111" s="32">
        <v>15044540.82</v>
      </c>
    </row>
    <row r="112" spans="1:3" ht="12.75">
      <c r="A112" s="23" t="s">
        <v>16</v>
      </c>
      <c r="B112" s="32">
        <v>17826578.77</v>
      </c>
      <c r="C112" s="32">
        <v>14053379.73</v>
      </c>
    </row>
    <row r="113" spans="1:3" ht="12.75">
      <c r="A113" s="23" t="s">
        <v>17</v>
      </c>
      <c r="B113" s="32">
        <v>3066878.77</v>
      </c>
      <c r="C113" s="32">
        <v>-991161.09</v>
      </c>
    </row>
    <row r="114" spans="1:3" ht="12.75">
      <c r="A114" s="23" t="s">
        <v>18</v>
      </c>
      <c r="B114" s="32"/>
      <c r="C114" s="32"/>
    </row>
    <row r="115" spans="1:3" ht="12.75">
      <c r="A115" s="23" t="s">
        <v>15</v>
      </c>
      <c r="B115" s="32">
        <v>2913221.93</v>
      </c>
      <c r="C115" s="32">
        <v>3319118.49</v>
      </c>
    </row>
    <row r="116" spans="1:3" ht="12.75">
      <c r="A116" s="23" t="s">
        <v>16</v>
      </c>
      <c r="B116" s="32">
        <v>1317340.33</v>
      </c>
      <c r="C116" s="32">
        <v>1652948.51</v>
      </c>
    </row>
    <row r="117" spans="1:3" ht="12.75">
      <c r="A117" s="23" t="s">
        <v>17</v>
      </c>
      <c r="B117" s="32">
        <v>-1595881.6</v>
      </c>
      <c r="C117" s="32">
        <v>-1666169.98</v>
      </c>
    </row>
    <row r="118" spans="1:3" ht="12.75">
      <c r="A118" s="23" t="s">
        <v>19</v>
      </c>
      <c r="B118" s="32"/>
      <c r="C118" s="32"/>
    </row>
    <row r="119" spans="1:3" ht="12.75">
      <c r="A119" s="23" t="s">
        <v>15</v>
      </c>
      <c r="B119" s="32">
        <v>1568010.5</v>
      </c>
      <c r="C119" s="32">
        <v>1568010.5</v>
      </c>
    </row>
    <row r="120" spans="1:3" ht="12.75">
      <c r="A120" s="23" t="s">
        <v>16</v>
      </c>
      <c r="B120" s="32">
        <v>97013.33</v>
      </c>
      <c r="C120" s="32">
        <v>97013.33</v>
      </c>
    </row>
    <row r="121" spans="1:3" ht="12.75">
      <c r="A121" s="25" t="s">
        <v>17</v>
      </c>
      <c r="B121" s="34">
        <v>-1470997.17</v>
      </c>
      <c r="C121" s="34">
        <v>-1470997.17</v>
      </c>
    </row>
  </sheetData>
  <sheetProtection/>
  <printOptions/>
  <pageMargins left="0.393700787401575" right="0.393700787401575" top="0.393700787401575" bottom="0.7874015748031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3</v>
      </c>
    </row>
    <row r="11" ht="12.75">
      <c r="A11" t="s">
        <v>4</v>
      </c>
    </row>
    <row r="12" ht="12.75">
      <c r="A12" t="s">
        <v>5</v>
      </c>
    </row>
    <row r="17" spans="1:3" ht="12.75">
      <c r="A17" s="1"/>
      <c r="B17" s="2"/>
      <c r="C17" s="3"/>
    </row>
    <row r="18" spans="1:3" ht="12.75">
      <c r="A18" s="4"/>
      <c r="B18" s="5"/>
      <c r="C18" s="6"/>
    </row>
    <row r="19" spans="1:3" ht="45" customHeight="1">
      <c r="A19" s="7" t="s">
        <v>28</v>
      </c>
      <c r="B19" s="8"/>
      <c r="C19" s="9"/>
    </row>
    <row r="20" spans="1:3" ht="12.75">
      <c r="A20" s="4"/>
      <c r="B20" s="5"/>
      <c r="C20" s="6"/>
    </row>
    <row r="21" spans="1:3" ht="15">
      <c r="A21" s="10" t="s">
        <v>7</v>
      </c>
      <c r="B21" s="11"/>
      <c r="C21" s="12"/>
    </row>
    <row r="22" spans="1:3" ht="12.75">
      <c r="A22" s="4"/>
      <c r="B22" s="5"/>
      <c r="C22" s="6"/>
    </row>
    <row r="23" spans="1:3" ht="12.75">
      <c r="A23" s="13"/>
      <c r="B23" s="14"/>
      <c r="C23" s="15"/>
    </row>
    <row r="30" ht="12.75">
      <c r="A30" t="s">
        <v>8</v>
      </c>
    </row>
    <row r="31" ht="12.75">
      <c r="A31" t="s">
        <v>9</v>
      </c>
    </row>
    <row r="32" ht="12.75">
      <c r="A32" t="s">
        <v>10</v>
      </c>
    </row>
  </sheetData>
  <sheetProtection/>
  <mergeCells count="2">
    <mergeCell ref="A19:C19"/>
    <mergeCell ref="A21:C21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2" width="6.7109375" style="0" customWidth="1"/>
    <col min="3" max="4" width="18.7109375" style="0" customWidth="1"/>
  </cols>
  <sheetData>
    <row r="1" ht="12.75">
      <c r="A1" t="s">
        <v>0</v>
      </c>
    </row>
    <row r="2" spans="1:4" ht="15">
      <c r="A2" s="16" t="s">
        <v>29</v>
      </c>
      <c r="B2" s="16"/>
      <c r="C2" s="16"/>
      <c r="D2" s="16"/>
    </row>
    <row r="4" spans="1:4" ht="12.75">
      <c r="A4" s="17" t="s">
        <v>30</v>
      </c>
      <c r="B4" s="18"/>
      <c r="C4" s="41" t="s">
        <v>7</v>
      </c>
      <c r="D4" s="41" t="s">
        <v>12</v>
      </c>
    </row>
    <row r="5" spans="1:4" ht="12.75">
      <c r="A5" s="38" t="s">
        <v>31</v>
      </c>
      <c r="B5" s="39" t="s">
        <v>32</v>
      </c>
      <c r="C5" s="45">
        <f>C6-C7</f>
        <v>3066878.7699999996</v>
      </c>
      <c r="D5" s="45">
        <f>D6-D7</f>
        <v>-991161.0899999999</v>
      </c>
    </row>
    <row r="6" spans="1:4" ht="12.75">
      <c r="A6" s="4" t="s">
        <v>33</v>
      </c>
      <c r="B6" s="5"/>
      <c r="C6" s="46">
        <v>17826578.77</v>
      </c>
      <c r="D6" s="46">
        <v>14053379.73</v>
      </c>
    </row>
    <row r="7" spans="1:4" ht="12.75">
      <c r="A7" s="4" t="s">
        <v>34</v>
      </c>
      <c r="B7" s="5"/>
      <c r="C7" s="46">
        <v>14759700</v>
      </c>
      <c r="D7" s="46">
        <v>15044540.82</v>
      </c>
    </row>
    <row r="8" spans="1:4" ht="12.75">
      <c r="A8" s="38" t="s">
        <v>35</v>
      </c>
      <c r="B8" s="39" t="s">
        <v>32</v>
      </c>
      <c r="C8" s="45">
        <f>C9-C10</f>
        <v>-1595881.6</v>
      </c>
      <c r="D8" s="45">
        <f>D9-D10</f>
        <v>-1666169.9800000002</v>
      </c>
    </row>
    <row r="9" spans="1:4" ht="12.75">
      <c r="A9" s="4" t="s">
        <v>33</v>
      </c>
      <c r="B9" s="5"/>
      <c r="C9" s="46">
        <v>1317340.33</v>
      </c>
      <c r="D9" s="46">
        <v>1652948.51</v>
      </c>
    </row>
    <row r="10" spans="1:4" ht="12.75">
      <c r="A10" s="4" t="s">
        <v>34</v>
      </c>
      <c r="B10" s="5"/>
      <c r="C10" s="46">
        <v>2913221.93</v>
      </c>
      <c r="D10" s="46">
        <v>3319118.49</v>
      </c>
    </row>
    <row r="11" spans="1:4" ht="12.75">
      <c r="A11" s="17" t="s">
        <v>36</v>
      </c>
      <c r="B11" s="35" t="s">
        <v>37</v>
      </c>
      <c r="C11" s="47">
        <f>C5+C8</f>
        <v>1470997.1699999995</v>
      </c>
      <c r="D11" s="47">
        <f>D5+D8</f>
        <v>-2657331.0700000003</v>
      </c>
    </row>
    <row r="12" spans="1:4" ht="12.75">
      <c r="A12" s="38" t="s">
        <v>38</v>
      </c>
      <c r="B12" s="39" t="s">
        <v>32</v>
      </c>
      <c r="C12" s="45">
        <f>C13-C14</f>
        <v>-1470997.17</v>
      </c>
      <c r="D12" s="45">
        <f>D13-D14</f>
        <v>-1470997.17</v>
      </c>
    </row>
    <row r="13" spans="1:4" ht="12.75">
      <c r="A13" s="4" t="s">
        <v>33</v>
      </c>
      <c r="B13" s="5"/>
      <c r="C13" s="46">
        <v>97013.33</v>
      </c>
      <c r="D13" s="46">
        <v>97013.33</v>
      </c>
    </row>
    <row r="14" spans="1:4" ht="12.75">
      <c r="A14" s="4" t="s">
        <v>34</v>
      </c>
      <c r="B14" s="5"/>
      <c r="C14" s="46">
        <v>1568010.5</v>
      </c>
      <c r="D14" s="46">
        <v>1568010.5</v>
      </c>
    </row>
    <row r="15" spans="1:4" ht="12.75">
      <c r="A15" s="17" t="s">
        <v>39</v>
      </c>
      <c r="B15" s="35" t="s">
        <v>40</v>
      </c>
      <c r="C15" s="47">
        <f>C11+C12</f>
        <v>0</v>
      </c>
      <c r="D15" s="47">
        <f>D11+D12</f>
        <v>-4128328.24</v>
      </c>
    </row>
    <row r="16" spans="1:4" ht="12.75">
      <c r="A16" s="4" t="s">
        <v>41</v>
      </c>
      <c r="B16" s="5"/>
      <c r="C16" s="46">
        <v>5667897.16</v>
      </c>
      <c r="D16" s="46">
        <v>7578072.7</v>
      </c>
    </row>
    <row r="17" spans="1:4" ht="12.75">
      <c r="A17" s="17" t="s">
        <v>42</v>
      </c>
      <c r="B17" s="35" t="s">
        <v>43</v>
      </c>
      <c r="C17" s="47">
        <f>C15+C16</f>
        <v>5667897.16</v>
      </c>
      <c r="D17" s="47">
        <f>D15+D16</f>
        <v>3449744.46</v>
      </c>
    </row>
    <row r="18" spans="1:4" ht="12.75">
      <c r="A18" s="4" t="s">
        <v>44</v>
      </c>
      <c r="B18" s="5"/>
      <c r="C18" s="46">
        <v>1056872.71</v>
      </c>
      <c r="D18" s="46">
        <v>1056110</v>
      </c>
    </row>
    <row r="19" spans="1:4" ht="12.75">
      <c r="A19" s="36" t="s">
        <v>45</v>
      </c>
      <c r="B19" s="37" t="s">
        <v>46</v>
      </c>
      <c r="C19" s="48">
        <f>C17-C18</f>
        <v>4611024.45</v>
      </c>
      <c r="D19" s="48">
        <f>D17-D18</f>
        <v>2393634.46</v>
      </c>
    </row>
    <row r="21" spans="1:4" ht="12.75">
      <c r="A21" s="17" t="s">
        <v>47</v>
      </c>
      <c r="B21" s="18"/>
      <c r="C21" s="41" t="s">
        <v>7</v>
      </c>
      <c r="D21" s="41" t="s">
        <v>12</v>
      </c>
    </row>
    <row r="22" spans="1:4" ht="12.75">
      <c r="A22" s="38" t="s">
        <v>31</v>
      </c>
      <c r="B22" s="40"/>
      <c r="C22" s="45">
        <f>C5</f>
        <v>3066878.7699999996</v>
      </c>
      <c r="D22" s="45">
        <f>D5</f>
        <v>-991161.0899999999</v>
      </c>
    </row>
    <row r="23" spans="1:4" ht="12.75">
      <c r="A23" s="38" t="s">
        <v>48</v>
      </c>
      <c r="B23" s="39" t="s">
        <v>32</v>
      </c>
      <c r="C23" s="45">
        <f>C24-C25</f>
        <v>606735.96</v>
      </c>
      <c r="D23" s="45">
        <f>D24-D25</f>
        <v>606735.96</v>
      </c>
    </row>
    <row r="24" spans="1:4" ht="12.75">
      <c r="A24" s="4" t="s">
        <v>49</v>
      </c>
      <c r="B24" s="5"/>
      <c r="C24" s="46">
        <v>1568010.5</v>
      </c>
      <c r="D24" s="46">
        <v>1568010.5</v>
      </c>
    </row>
    <row r="25" spans="1:4" ht="12.75">
      <c r="A25" s="4" t="s">
        <v>50</v>
      </c>
      <c r="B25" s="5"/>
      <c r="C25" s="46">
        <v>961274.54</v>
      </c>
      <c r="D25" s="46">
        <v>961274.54</v>
      </c>
    </row>
    <row r="26" spans="1:4" ht="12.75">
      <c r="A26" s="36" t="s">
        <v>51</v>
      </c>
      <c r="B26" s="37" t="s">
        <v>52</v>
      </c>
      <c r="C26" s="48">
        <f>C22-C23</f>
        <v>2460142.8099999996</v>
      </c>
      <c r="D26" s="48">
        <f>D22-D23</f>
        <v>-1597897.0499999998</v>
      </c>
    </row>
    <row r="28" spans="1:4" ht="12.75">
      <c r="A28" s="17" t="s">
        <v>53</v>
      </c>
      <c r="B28" s="18"/>
      <c r="C28" s="41" t="s">
        <v>7</v>
      </c>
      <c r="D28" s="41" t="s">
        <v>12</v>
      </c>
    </row>
    <row r="29" spans="1:4" ht="12.75">
      <c r="A29" s="38" t="s">
        <v>54</v>
      </c>
      <c r="B29" s="40"/>
      <c r="C29" s="45">
        <f>C26</f>
        <v>2460142.8099999996</v>
      </c>
      <c r="D29" s="45">
        <f>D26</f>
        <v>-1597897.0499999998</v>
      </c>
    </row>
    <row r="30" spans="1:4" ht="12.75">
      <c r="A30" s="38" t="s">
        <v>55</v>
      </c>
      <c r="B30" s="39" t="s">
        <v>32</v>
      </c>
      <c r="C30" s="45">
        <f>C31-C32</f>
        <v>-359154.48</v>
      </c>
      <c r="D30" s="45">
        <f>D31-D32</f>
        <v>-359154.48</v>
      </c>
    </row>
    <row r="31" spans="1:4" ht="12.75">
      <c r="A31" s="4" t="s">
        <v>49</v>
      </c>
      <c r="B31" s="5"/>
      <c r="C31" s="46">
        <f>C24</f>
        <v>1568010.5</v>
      </c>
      <c r="D31" s="46">
        <f>D24</f>
        <v>1568010.5</v>
      </c>
    </row>
    <row r="32" spans="1:4" ht="12.75">
      <c r="A32" s="4" t="s">
        <v>56</v>
      </c>
      <c r="B32" s="5"/>
      <c r="C32" s="46">
        <v>1927164.98</v>
      </c>
      <c r="D32" s="46">
        <v>1927164.98</v>
      </c>
    </row>
    <row r="33" spans="1:4" ht="12.75">
      <c r="A33" s="36" t="s">
        <v>57</v>
      </c>
      <c r="B33" s="37" t="s">
        <v>37</v>
      </c>
      <c r="C33" s="48">
        <f>C29+C30</f>
        <v>2100988.3299999996</v>
      </c>
      <c r="D33" s="48">
        <f>D29+D30</f>
        <v>-1957051.5299999998</v>
      </c>
    </row>
  </sheetData>
  <sheetProtection/>
  <printOptions/>
  <pageMargins left="0.393700787401575" right="0.393700787401575" top="0.393700787401575" bottom="0.7874015748031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3</v>
      </c>
    </row>
    <row r="11" ht="12.75">
      <c r="A11" t="s">
        <v>4</v>
      </c>
    </row>
    <row r="12" ht="12.75">
      <c r="A12" t="s">
        <v>5</v>
      </c>
    </row>
    <row r="17" spans="1:3" ht="12.75">
      <c r="A17" s="1"/>
      <c r="B17" s="2"/>
      <c r="C17" s="3"/>
    </row>
    <row r="18" spans="1:3" ht="12.75">
      <c r="A18" s="4"/>
      <c r="B18" s="5"/>
      <c r="C18" s="6"/>
    </row>
    <row r="19" spans="1:3" ht="45" customHeight="1">
      <c r="A19" s="7" t="s">
        <v>58</v>
      </c>
      <c r="B19" s="8"/>
      <c r="C19" s="9"/>
    </row>
    <row r="20" spans="1:3" ht="12.75">
      <c r="A20" s="4"/>
      <c r="B20" s="5"/>
      <c r="C20" s="6"/>
    </row>
    <row r="21" spans="1:3" ht="15">
      <c r="A21" s="10" t="s">
        <v>7</v>
      </c>
      <c r="B21" s="11"/>
      <c r="C21" s="12"/>
    </row>
    <row r="22" spans="1:3" ht="12.75">
      <c r="A22" s="4"/>
      <c r="B22" s="5"/>
      <c r="C22" s="6"/>
    </row>
    <row r="23" spans="1:3" ht="12.75">
      <c r="A23" s="13"/>
      <c r="B23" s="14"/>
      <c r="C23" s="15"/>
    </row>
    <row r="30" ht="12.75">
      <c r="A30" t="s">
        <v>8</v>
      </c>
    </row>
    <row r="31" ht="12.75">
      <c r="A31" t="s">
        <v>9</v>
      </c>
    </row>
    <row r="32" ht="12.75">
      <c r="A32" t="s">
        <v>10</v>
      </c>
    </row>
  </sheetData>
  <sheetProtection/>
  <mergeCells count="2">
    <mergeCell ref="A19:C19"/>
    <mergeCell ref="A21:C21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2" max="7" width="15.7109375" style="0" customWidth="1"/>
  </cols>
  <sheetData>
    <row r="1" ht="12.75">
      <c r="A1" t="s">
        <v>0</v>
      </c>
    </row>
    <row r="2" spans="1:4" ht="15">
      <c r="A2" s="16" t="s">
        <v>59</v>
      </c>
      <c r="B2" s="16"/>
      <c r="C2" s="16"/>
      <c r="D2" s="16"/>
    </row>
    <row r="4" spans="1:7" ht="12.75">
      <c r="A4" s="1"/>
      <c r="B4" s="50" t="s">
        <v>7</v>
      </c>
      <c r="C4" s="50"/>
      <c r="D4" s="50" t="s">
        <v>62</v>
      </c>
      <c r="E4" s="50"/>
      <c r="F4" s="50" t="s">
        <v>63</v>
      </c>
      <c r="G4" s="50"/>
    </row>
    <row r="5" spans="1:7" ht="12.75">
      <c r="A5" s="13"/>
      <c r="B5" s="54" t="s">
        <v>60</v>
      </c>
      <c r="C5" s="54" t="s">
        <v>61</v>
      </c>
      <c r="D5" s="54" t="s">
        <v>60</v>
      </c>
      <c r="E5" s="54" t="s">
        <v>61</v>
      </c>
      <c r="F5" s="54" t="s">
        <v>60</v>
      </c>
      <c r="G5" s="54" t="s">
        <v>61</v>
      </c>
    </row>
    <row r="6" spans="1:7" ht="12.75">
      <c r="A6" s="19" t="s">
        <v>64</v>
      </c>
      <c r="B6" s="55"/>
      <c r="C6" s="55"/>
      <c r="D6" s="55"/>
      <c r="E6" s="55"/>
      <c r="F6" s="55"/>
      <c r="G6" s="55"/>
    </row>
    <row r="7" spans="1:7" ht="12.75">
      <c r="A7" s="4" t="s">
        <v>65</v>
      </c>
      <c r="B7" s="46">
        <v>14759700</v>
      </c>
      <c r="C7" s="46">
        <v>17826578.77</v>
      </c>
      <c r="D7" s="46">
        <v>15044540.82</v>
      </c>
      <c r="E7" s="46">
        <v>14053379.73</v>
      </c>
      <c r="F7" s="46">
        <v>13840471.11</v>
      </c>
      <c r="G7" s="46">
        <v>12542325.48</v>
      </c>
    </row>
    <row r="8" spans="1:7" ht="12.75">
      <c r="A8" s="4" t="s">
        <v>66</v>
      </c>
      <c r="B8" s="46">
        <v>2913221.93</v>
      </c>
      <c r="C8" s="46">
        <v>1317340.33</v>
      </c>
      <c r="D8" s="46">
        <v>3319118.49</v>
      </c>
      <c r="E8" s="46">
        <v>1652948.51</v>
      </c>
      <c r="F8" s="46">
        <v>61512</v>
      </c>
      <c r="G8" s="46">
        <v>1258126.85</v>
      </c>
    </row>
    <row r="9" spans="1:7" ht="12.75">
      <c r="A9" s="4" t="s">
        <v>67</v>
      </c>
      <c r="B9" s="46">
        <v>1568010.5</v>
      </c>
      <c r="C9" s="46">
        <v>97013.33</v>
      </c>
      <c r="D9" s="46">
        <v>1568010.5</v>
      </c>
      <c r="E9" s="46">
        <v>97013.33</v>
      </c>
      <c r="F9" s="46">
        <v>1568010.5</v>
      </c>
      <c r="G9" s="46">
        <v>97013.33</v>
      </c>
    </row>
    <row r="10" spans="1:7" ht="12.75">
      <c r="A10" s="51" t="s">
        <v>68</v>
      </c>
      <c r="B10" s="56">
        <v>1568010.5</v>
      </c>
      <c r="C10" s="56">
        <v>0</v>
      </c>
      <c r="D10" s="56">
        <v>1568010.5</v>
      </c>
      <c r="E10" s="56">
        <v>0</v>
      </c>
      <c r="F10" s="56">
        <v>1568010.5</v>
      </c>
      <c r="G10" s="56">
        <v>0</v>
      </c>
    </row>
    <row r="11" spans="1:7" ht="12.75">
      <c r="A11" s="51" t="s">
        <v>69</v>
      </c>
      <c r="B11" s="56">
        <v>0</v>
      </c>
      <c r="C11" s="56">
        <v>97013.33</v>
      </c>
      <c r="D11" s="56">
        <v>0</v>
      </c>
      <c r="E11" s="56">
        <v>97013.33</v>
      </c>
      <c r="F11" s="56">
        <v>0</v>
      </c>
      <c r="G11" s="56">
        <v>97013.33</v>
      </c>
    </row>
    <row r="12" spans="1:7" ht="12.75">
      <c r="A12" s="52" t="s">
        <v>70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</sheetData>
  <sheetProtection/>
  <mergeCells count="3">
    <mergeCell ref="B4:C4"/>
    <mergeCell ref="D4:E4"/>
    <mergeCell ref="F4:G4"/>
  </mergeCells>
  <printOptions/>
  <pageMargins left="0.393700787401575" right="0.393700787401575" top="0.393700787401575" bottom="0.7874015748031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C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30.7109375" style="0" customWidth="1"/>
  </cols>
  <sheetData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9" ht="12.75">
      <c r="A9" t="s">
        <v>3</v>
      </c>
    </row>
    <row r="11" ht="12.75">
      <c r="A11" t="s">
        <v>4</v>
      </c>
    </row>
    <row r="12" ht="12.75">
      <c r="A12" t="s">
        <v>5</v>
      </c>
    </row>
    <row r="17" spans="1:3" ht="12.75">
      <c r="A17" s="1"/>
      <c r="B17" s="2"/>
      <c r="C17" s="3"/>
    </row>
    <row r="18" spans="1:3" ht="12.75">
      <c r="A18" s="4"/>
      <c r="B18" s="5"/>
      <c r="C18" s="6"/>
    </row>
    <row r="19" spans="1:3" ht="45" customHeight="1">
      <c r="A19" s="7" t="s">
        <v>71</v>
      </c>
      <c r="B19" s="8"/>
      <c r="C19" s="9"/>
    </row>
    <row r="20" spans="1:3" ht="12.75">
      <c r="A20" s="4"/>
      <c r="B20" s="5"/>
      <c r="C20" s="6"/>
    </row>
    <row r="21" spans="1:3" ht="15">
      <c r="A21" s="10" t="s">
        <v>7</v>
      </c>
      <c r="B21" s="11"/>
      <c r="C21" s="12"/>
    </row>
    <row r="22" spans="1:3" ht="12.75">
      <c r="A22" s="4"/>
      <c r="B22" s="5"/>
      <c r="C22" s="6"/>
    </row>
    <row r="23" spans="1:3" ht="12.75">
      <c r="A23" s="13"/>
      <c r="B23" s="14"/>
      <c r="C23" s="15"/>
    </row>
    <row r="30" ht="12.75">
      <c r="A30" t="s">
        <v>8</v>
      </c>
    </row>
    <row r="31" ht="12.75">
      <c r="A31" t="s">
        <v>9</v>
      </c>
    </row>
    <row r="32" ht="12.75">
      <c r="A32" t="s">
        <v>10</v>
      </c>
    </row>
  </sheetData>
  <sheetProtection/>
  <mergeCells count="2">
    <mergeCell ref="A19:C19"/>
    <mergeCell ref="A21:C21"/>
  </mergeCells>
  <printOptions/>
  <pageMargins left="0.393700787401575" right="0.393700787401575" top="0.393700787401575" bottom="0.393700787401575" header="0.5" footer="0.19685039370078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2" max="3" width="17.7109375" style="0" customWidth="1"/>
  </cols>
  <sheetData>
    <row r="1" ht="12.75">
      <c r="A1" t="s">
        <v>0</v>
      </c>
    </row>
    <row r="2" spans="1:4" ht="15">
      <c r="A2" s="16" t="s">
        <v>72</v>
      </c>
      <c r="B2" s="16"/>
      <c r="C2" s="16"/>
      <c r="D2" s="16"/>
    </row>
    <row r="4" spans="1:3" ht="12.75">
      <c r="A4" s="44"/>
      <c r="B4" s="44">
        <v>2022</v>
      </c>
      <c r="C4" s="41">
        <v>2021</v>
      </c>
    </row>
    <row r="5" spans="1:3" ht="12.75">
      <c r="A5" s="43"/>
      <c r="B5" s="46"/>
      <c r="C5" s="46"/>
    </row>
    <row r="6" spans="1:3" ht="12.75">
      <c r="A6" s="58" t="s">
        <v>73</v>
      </c>
      <c r="B6" s="61">
        <f>B8+B17</f>
        <v>62317185.440000005</v>
      </c>
      <c r="C6" s="61">
        <f>C8+C17</f>
        <v>62742465.31999999</v>
      </c>
    </row>
    <row r="7" spans="1:3" ht="12.75">
      <c r="A7" s="43"/>
      <c r="B7" s="46"/>
      <c r="C7" s="46"/>
    </row>
    <row r="8" spans="1:3" ht="12.75">
      <c r="A8" s="42" t="s">
        <v>74</v>
      </c>
      <c r="B8" s="45">
        <f>B9+B10+B13+B14+B15</f>
        <v>14178763.68</v>
      </c>
      <c r="C8" s="45">
        <f>C9+C10+C13+C14+C15</f>
        <v>14732057.84</v>
      </c>
    </row>
    <row r="9" spans="1:3" ht="12.75">
      <c r="A9" s="43" t="s">
        <v>75</v>
      </c>
      <c r="B9" s="46">
        <v>7103594.51</v>
      </c>
      <c r="C9" s="46">
        <v>8471091.77</v>
      </c>
    </row>
    <row r="10" spans="1:3" ht="12.75">
      <c r="A10" s="43" t="s">
        <v>76</v>
      </c>
      <c r="B10" s="46">
        <f>B11+B12</f>
        <v>6113894.630000001</v>
      </c>
      <c r="C10" s="46">
        <f>C11+C12</f>
        <v>5299691.529999999</v>
      </c>
    </row>
    <row r="11" spans="1:3" ht="12.75">
      <c r="A11" s="59" t="s">
        <v>77</v>
      </c>
      <c r="B11" s="62">
        <v>5278140.86</v>
      </c>
      <c r="C11" s="62">
        <v>4739593.55</v>
      </c>
    </row>
    <row r="12" spans="1:3" ht="12.75">
      <c r="A12" s="59" t="s">
        <v>78</v>
      </c>
      <c r="B12" s="62">
        <v>835753.77</v>
      </c>
      <c r="C12" s="62">
        <v>560097.98</v>
      </c>
    </row>
    <row r="13" spans="1:3" ht="12.75">
      <c r="A13" s="43" t="s">
        <v>79</v>
      </c>
      <c r="B13" s="46">
        <v>0</v>
      </c>
      <c r="C13" s="46">
        <v>0</v>
      </c>
    </row>
    <row r="14" spans="1:3" ht="12.75">
      <c r="A14" s="43" t="s">
        <v>80</v>
      </c>
      <c r="B14" s="46">
        <v>0</v>
      </c>
      <c r="C14" s="46">
        <v>0</v>
      </c>
    </row>
    <row r="15" spans="1:3" ht="12.75">
      <c r="A15" s="43" t="s">
        <v>81</v>
      </c>
      <c r="B15" s="46">
        <v>961274.54</v>
      </c>
      <c r="C15" s="46">
        <v>961274.54</v>
      </c>
    </row>
    <row r="16" spans="1:3" ht="12.75">
      <c r="A16" s="43"/>
      <c r="B16" s="46"/>
      <c r="C16" s="46"/>
    </row>
    <row r="17" spans="1:3" ht="12.75">
      <c r="A17" s="42" t="s">
        <v>82</v>
      </c>
      <c r="B17" s="45">
        <f>B18+B21+B26+B42</f>
        <v>48138421.760000005</v>
      </c>
      <c r="C17" s="45">
        <f>C18+C21+C26+C42</f>
        <v>48010407.47999999</v>
      </c>
    </row>
    <row r="18" spans="1:3" ht="12.75">
      <c r="A18" s="43" t="s">
        <v>83</v>
      </c>
      <c r="B18" s="46">
        <f>B19+B20</f>
        <v>10715208.48</v>
      </c>
      <c r="C18" s="46">
        <f>C19+C20</f>
        <v>11676483.02</v>
      </c>
    </row>
    <row r="19" spans="1:3" ht="12.75">
      <c r="A19" s="59" t="s">
        <v>77</v>
      </c>
      <c r="B19" s="62">
        <v>5529759.81</v>
      </c>
      <c r="C19" s="62">
        <v>5626773.14</v>
      </c>
    </row>
    <row r="20" spans="1:3" ht="12.75">
      <c r="A20" s="59" t="s">
        <v>78</v>
      </c>
      <c r="B20" s="62">
        <v>5185448.67</v>
      </c>
      <c r="C20" s="62">
        <v>6049709.88</v>
      </c>
    </row>
    <row r="21" spans="1:3" ht="12.75">
      <c r="A21" s="43" t="s">
        <v>84</v>
      </c>
      <c r="B21" s="46">
        <f>B22+B23+B24+B25</f>
        <v>75651.79</v>
      </c>
      <c r="C21" s="46">
        <f>C22+C23+C24+C25</f>
        <v>75651.79</v>
      </c>
    </row>
    <row r="22" spans="1:3" ht="12.75">
      <c r="A22" s="59" t="s">
        <v>85</v>
      </c>
      <c r="B22" s="62">
        <v>0</v>
      </c>
      <c r="C22" s="62">
        <v>0</v>
      </c>
    </row>
    <row r="23" spans="1:3" ht="12.75">
      <c r="A23" s="59" t="s">
        <v>86</v>
      </c>
      <c r="B23" s="62">
        <v>0</v>
      </c>
      <c r="C23" s="62">
        <v>0</v>
      </c>
    </row>
    <row r="24" spans="1:3" ht="12.75">
      <c r="A24" s="59" t="s">
        <v>87</v>
      </c>
      <c r="B24" s="62">
        <v>5114.29</v>
      </c>
      <c r="C24" s="62">
        <v>5114.29</v>
      </c>
    </row>
    <row r="25" spans="1:3" ht="12.75">
      <c r="A25" s="59" t="s">
        <v>88</v>
      </c>
      <c r="B25" s="62">
        <v>70537.5</v>
      </c>
      <c r="C25" s="62">
        <v>70537.5</v>
      </c>
    </row>
    <row r="26" spans="1:3" ht="12.75">
      <c r="A26" s="43" t="s">
        <v>89</v>
      </c>
      <c r="B26" s="46">
        <f>B27+B34+B39</f>
        <v>37189554.52</v>
      </c>
      <c r="C26" s="46">
        <f>C27+C34+C39</f>
        <v>36082514.01</v>
      </c>
    </row>
    <row r="27" spans="1:3" ht="12.75">
      <c r="A27" s="59" t="s">
        <v>90</v>
      </c>
      <c r="B27" s="62">
        <f>B28+B29+B30+B31+B32+B33</f>
        <v>14497365.1</v>
      </c>
      <c r="C27" s="62">
        <f>C28+C29+C30+C31+C32+C33</f>
        <v>12395983.12</v>
      </c>
    </row>
    <row r="28" spans="1:3" ht="12.75">
      <c r="A28" s="60" t="s">
        <v>91</v>
      </c>
      <c r="B28" s="63">
        <v>13519402.49</v>
      </c>
      <c r="C28" s="63">
        <v>11745942.1</v>
      </c>
    </row>
    <row r="29" spans="1:3" ht="12.75">
      <c r="A29" s="60" t="s">
        <v>92</v>
      </c>
      <c r="B29" s="63">
        <v>0</v>
      </c>
      <c r="C29" s="63">
        <v>0</v>
      </c>
    </row>
    <row r="30" spans="1:3" ht="12.75">
      <c r="A30" s="60" t="s">
        <v>93</v>
      </c>
      <c r="B30" s="63">
        <v>253999.35</v>
      </c>
      <c r="C30" s="63">
        <v>157982.42</v>
      </c>
    </row>
    <row r="31" spans="1:3" ht="12.75">
      <c r="A31" s="60" t="s">
        <v>94</v>
      </c>
      <c r="B31" s="63">
        <v>279275.35</v>
      </c>
      <c r="C31" s="63">
        <v>11238.62</v>
      </c>
    </row>
    <row r="32" spans="1:3" ht="12.75">
      <c r="A32" s="60" t="s">
        <v>95</v>
      </c>
      <c r="B32" s="63">
        <v>444684.91</v>
      </c>
      <c r="C32" s="63">
        <v>480816.98</v>
      </c>
    </row>
    <row r="33" spans="1:3" ht="12.75">
      <c r="A33" s="60" t="s">
        <v>96</v>
      </c>
      <c r="B33" s="63">
        <v>3</v>
      </c>
      <c r="C33" s="63">
        <v>3</v>
      </c>
    </row>
    <row r="34" spans="1:3" ht="12.75">
      <c r="A34" s="59" t="s">
        <v>97</v>
      </c>
      <c r="B34" s="62">
        <f>B35+B36+B37+B38</f>
        <v>21883657.330000002</v>
      </c>
      <c r="C34" s="62">
        <f>C35+C36+C37+C38</f>
        <v>22881356.82</v>
      </c>
    </row>
    <row r="35" spans="1:3" ht="12.75">
      <c r="A35" s="60" t="s">
        <v>91</v>
      </c>
      <c r="B35" s="63">
        <v>1575046.81</v>
      </c>
      <c r="C35" s="63">
        <v>1611943.54</v>
      </c>
    </row>
    <row r="36" spans="1:3" ht="12.75">
      <c r="A36" s="60" t="s">
        <v>98</v>
      </c>
      <c r="B36" s="63">
        <v>70119.58</v>
      </c>
      <c r="C36" s="63">
        <v>95723.82</v>
      </c>
    </row>
    <row r="37" spans="1:3" ht="12.75">
      <c r="A37" s="60" t="s">
        <v>99</v>
      </c>
      <c r="B37" s="63">
        <v>137138.91</v>
      </c>
      <c r="C37" s="63">
        <v>145500.77</v>
      </c>
    </row>
    <row r="38" spans="1:3" ht="12.75">
      <c r="A38" s="60" t="s">
        <v>100</v>
      </c>
      <c r="B38" s="63">
        <v>20101352.03</v>
      </c>
      <c r="C38" s="63">
        <v>21028188.69</v>
      </c>
    </row>
    <row r="39" spans="1:3" ht="12.75">
      <c r="A39" s="59" t="s">
        <v>101</v>
      </c>
      <c r="B39" s="62">
        <f>B40+B41</f>
        <v>808532.09</v>
      </c>
      <c r="C39" s="62">
        <f>C40+C41</f>
        <v>805174.0700000001</v>
      </c>
    </row>
    <row r="40" spans="1:3" ht="12.75">
      <c r="A40" s="60" t="s">
        <v>91</v>
      </c>
      <c r="B40" s="63">
        <v>798531.4</v>
      </c>
      <c r="C40" s="63">
        <v>798531.4</v>
      </c>
    </row>
    <row r="41" spans="1:3" ht="12.75">
      <c r="A41" s="60" t="s">
        <v>102</v>
      </c>
      <c r="B41" s="63">
        <v>10000.69</v>
      </c>
      <c r="C41" s="63">
        <v>6642.67</v>
      </c>
    </row>
    <row r="42" spans="1:3" ht="12.75">
      <c r="A42" s="43" t="s">
        <v>103</v>
      </c>
      <c r="B42" s="46">
        <v>158006.97</v>
      </c>
      <c r="C42" s="46">
        <v>175758.66</v>
      </c>
    </row>
    <row r="43" spans="1:3" ht="12.75">
      <c r="A43" s="53"/>
      <c r="B43" s="64"/>
      <c r="C43" s="64"/>
    </row>
    <row r="47" spans="1:3" ht="12.75">
      <c r="A47" s="44"/>
      <c r="B47" s="44">
        <v>2022</v>
      </c>
      <c r="C47" s="41">
        <v>2021</v>
      </c>
    </row>
    <row r="48" spans="1:3" ht="12.75">
      <c r="A48" s="43"/>
      <c r="B48" s="46"/>
      <c r="C48" s="46"/>
    </row>
    <row r="49" spans="1:3" ht="12.75">
      <c r="A49" s="58" t="s">
        <v>104</v>
      </c>
      <c r="B49" s="61">
        <f>B51+B69</f>
        <v>62317185.44</v>
      </c>
      <c r="C49" s="61">
        <f>C51+C69</f>
        <v>62742465.32000001</v>
      </c>
    </row>
    <row r="50" spans="1:3" ht="12.75">
      <c r="A50" s="43"/>
      <c r="B50" s="46"/>
      <c r="C50" s="46"/>
    </row>
    <row r="51" spans="1:3" ht="12.75">
      <c r="A51" s="42" t="s">
        <v>105</v>
      </c>
      <c r="B51" s="45">
        <f>B52+B60</f>
        <v>29945766.37</v>
      </c>
      <c r="C51" s="45">
        <f>C52+C60</f>
        <v>30884411.990000002</v>
      </c>
    </row>
    <row r="52" spans="1:3" ht="12.75">
      <c r="A52" s="43" t="s">
        <v>106</v>
      </c>
      <c r="B52" s="46">
        <f>B53+B57+B58+B59</f>
        <v>5179762.86</v>
      </c>
      <c r="C52" s="46">
        <f>C53+C57+C58+C59</f>
        <v>5413036.279999999</v>
      </c>
    </row>
    <row r="53" spans="1:3" ht="12.75">
      <c r="A53" s="59" t="s">
        <v>107</v>
      </c>
      <c r="B53" s="62">
        <f>B54+B55+B56</f>
        <v>3385675.48</v>
      </c>
      <c r="C53" s="62">
        <f>C54+C55+C56</f>
        <v>3686812.63</v>
      </c>
    </row>
    <row r="54" spans="1:3" ht="12.75">
      <c r="A54" s="60" t="s">
        <v>108</v>
      </c>
      <c r="B54" s="63">
        <v>1216492</v>
      </c>
      <c r="C54" s="63">
        <v>977006</v>
      </c>
    </row>
    <row r="55" spans="1:3" ht="12.75">
      <c r="A55" s="60" t="s">
        <v>109</v>
      </c>
      <c r="B55" s="63">
        <v>0</v>
      </c>
      <c r="C55" s="63">
        <v>0</v>
      </c>
    </row>
    <row r="56" spans="1:3" ht="12.75">
      <c r="A56" s="60" t="s">
        <v>110</v>
      </c>
      <c r="B56" s="63">
        <v>2169183.48</v>
      </c>
      <c r="C56" s="63">
        <v>2709806.63</v>
      </c>
    </row>
    <row r="57" spans="1:3" ht="12.75">
      <c r="A57" s="59" t="s">
        <v>111</v>
      </c>
      <c r="B57" s="62">
        <v>20926.14</v>
      </c>
      <c r="C57" s="62">
        <v>19890.61</v>
      </c>
    </row>
    <row r="58" spans="1:3" ht="12.75">
      <c r="A58" s="59" t="s">
        <v>112</v>
      </c>
      <c r="B58" s="62">
        <v>154799.04</v>
      </c>
      <c r="C58" s="62">
        <v>138322.54</v>
      </c>
    </row>
    <row r="59" spans="1:3" ht="12.75">
      <c r="A59" s="59" t="s">
        <v>113</v>
      </c>
      <c r="B59" s="62">
        <v>1618362.2</v>
      </c>
      <c r="C59" s="62">
        <v>1568010.5</v>
      </c>
    </row>
    <row r="60" spans="1:3" ht="12.75">
      <c r="A60" s="43" t="s">
        <v>114</v>
      </c>
      <c r="B60" s="46">
        <f>B61+B67</f>
        <v>24766003.51</v>
      </c>
      <c r="C60" s="46">
        <f>C61+C67</f>
        <v>25471375.71</v>
      </c>
    </row>
    <row r="61" spans="1:3" ht="12.75">
      <c r="A61" s="59" t="s">
        <v>107</v>
      </c>
      <c r="B61" s="62">
        <f>B62+B65+B66</f>
        <v>24766003.51</v>
      </c>
      <c r="C61" s="62">
        <f>C62+C65+C66</f>
        <v>25471375.71</v>
      </c>
    </row>
    <row r="62" spans="1:3" ht="12.75">
      <c r="A62" s="60" t="s">
        <v>108</v>
      </c>
      <c r="B62" s="63">
        <f>B63+B64</f>
        <v>3862814</v>
      </c>
      <c r="C62" s="63">
        <f>C63+C64</f>
        <v>2949824</v>
      </c>
    </row>
    <row r="63" spans="1:3" ht="12.75">
      <c r="A63" s="60" t="s">
        <v>115</v>
      </c>
      <c r="B63" s="63">
        <v>3862814</v>
      </c>
      <c r="C63" s="63">
        <v>2949824</v>
      </c>
    </row>
    <row r="64" spans="1:3" ht="12.75">
      <c r="A64" s="60" t="s">
        <v>116</v>
      </c>
      <c r="B64" s="63">
        <v>0</v>
      </c>
      <c r="C64" s="63">
        <v>0</v>
      </c>
    </row>
    <row r="65" spans="1:3" ht="12.75">
      <c r="A65" s="60" t="s">
        <v>109</v>
      </c>
      <c r="B65" s="63">
        <v>20903189.51</v>
      </c>
      <c r="C65" s="63">
        <v>22521551.71</v>
      </c>
    </row>
    <row r="66" spans="1:3" ht="12.75">
      <c r="A66" s="60" t="s">
        <v>110</v>
      </c>
      <c r="B66" s="63">
        <v>0</v>
      </c>
      <c r="C66" s="63">
        <v>0</v>
      </c>
    </row>
    <row r="67" spans="1:3" ht="12.75">
      <c r="A67" s="59" t="s">
        <v>111</v>
      </c>
      <c r="B67" s="62">
        <v>0</v>
      </c>
      <c r="C67" s="62">
        <v>0</v>
      </c>
    </row>
    <row r="68" spans="1:3" ht="12.75">
      <c r="A68" s="43"/>
      <c r="B68" s="46"/>
      <c r="C68" s="46"/>
    </row>
    <row r="69" spans="1:3" ht="12.75">
      <c r="A69" s="42" t="s">
        <v>117</v>
      </c>
      <c r="B69" s="45">
        <f>B70+B71+B72+B73</f>
        <v>32371419.07</v>
      </c>
      <c r="C69" s="45">
        <f>C70+C71+C72+C73</f>
        <v>31858053.330000002</v>
      </c>
    </row>
    <row r="70" spans="1:3" ht="12.75">
      <c r="A70" s="43" t="s">
        <v>118</v>
      </c>
      <c r="B70" s="46">
        <v>16148556.29</v>
      </c>
      <c r="C70" s="46">
        <v>16480860.91</v>
      </c>
    </row>
    <row r="71" spans="1:3" ht="12.75">
      <c r="A71" s="43" t="s">
        <v>119</v>
      </c>
      <c r="B71" s="46">
        <v>12670091.98</v>
      </c>
      <c r="C71" s="46">
        <v>11824421.62</v>
      </c>
    </row>
    <row r="72" spans="1:3" ht="12.75">
      <c r="A72" s="43" t="s">
        <v>120</v>
      </c>
      <c r="B72" s="46">
        <v>0</v>
      </c>
      <c r="C72" s="46">
        <v>0</v>
      </c>
    </row>
    <row r="73" spans="1:3" ht="12.75">
      <c r="A73" s="43" t="s">
        <v>121</v>
      </c>
      <c r="B73" s="46">
        <v>3552770.8</v>
      </c>
      <c r="C73" s="46">
        <v>3552770.8</v>
      </c>
    </row>
    <row r="74" spans="1:3" ht="12.75">
      <c r="A74" s="53"/>
      <c r="B74" s="64"/>
      <c r="C74" s="64"/>
    </row>
  </sheetData>
  <sheetProtection/>
  <printOptions/>
  <pageMargins left="0.393700787401575" right="0.393700787401575" top="0.393700787401575" bottom="0.78740157480315" header="0.5" footer="0.5"/>
  <pageSetup horizontalDpi="600" verticalDpi="600" orientation="portrait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LOGINS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Cooreman</dc:creator>
  <cp:keywords/>
  <dc:description/>
  <cp:lastModifiedBy>Patrick Verheyden</cp:lastModifiedBy>
  <dcterms:created xsi:type="dcterms:W3CDTF">2007-05-07T12:18:42Z</dcterms:created>
  <dcterms:modified xsi:type="dcterms:W3CDTF">2023-03-24T14:14:46Z</dcterms:modified>
  <cp:category/>
  <cp:version/>
  <cp:contentType/>
  <cp:contentStatus/>
</cp:coreProperties>
</file>